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2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bm\Downloads\"/>
    </mc:Choice>
  </mc:AlternateContent>
  <xr:revisionPtr revIDLastSave="0" documentId="13_ncr:1_{182B437A-A511-4BC8-9567-5C0387A02133}" xr6:coauthVersionLast="47" xr6:coauthVersionMax="47" xr10:uidLastSave="{00000000-0000-0000-0000-000000000000}"/>
  <bookViews>
    <workbookView xWindow="390" yWindow="390" windowWidth="26880" windowHeight="12915" xr2:uid="{0FC688B0-9281-433D-80BF-259CE16258B4}"/>
  </bookViews>
  <sheets>
    <sheet name="2.1" sheetId="1" r:id="rId1"/>
    <sheet name="2.2" sheetId="7" r:id="rId2"/>
    <sheet name="2.3" sheetId="5" r:id="rId3"/>
    <sheet name="2.4" sheetId="2" r:id="rId4"/>
    <sheet name="Tabell 2.1" sheetId="4" r:id="rId5"/>
    <sheet name="2.5" sheetId="51" r:id="rId6"/>
    <sheet name="2.6" sheetId="3" r:id="rId7"/>
    <sheet name="2.7" sheetId="10" r:id="rId8"/>
    <sheet name="2.8" sheetId="30" r:id="rId9"/>
    <sheet name="2.9" sheetId="29" r:id="rId10"/>
    <sheet name="3.1" sheetId="31" r:id="rId11"/>
    <sheet name="3.2" sheetId="32" r:id="rId12"/>
    <sheet name="3.3" sheetId="33" r:id="rId13"/>
    <sheet name="Tabell 3.1" sheetId="34" r:id="rId14"/>
    <sheet name="3.4" sheetId="36" r:id="rId15"/>
    <sheet name="3.5" sheetId="37" r:id="rId16"/>
    <sheet name="3.6" sheetId="40" r:id="rId17"/>
    <sheet name="3.7" sheetId="41" r:id="rId18"/>
    <sheet name="Tabell 3.2" sheetId="38" r:id="rId19"/>
    <sheet name="3.8" sheetId="42" r:id="rId20"/>
    <sheet name="3.9" sheetId="43" r:id="rId21"/>
    <sheet name="3.10" sheetId="44" r:id="rId22"/>
    <sheet name="4.1" sheetId="45" r:id="rId23"/>
  </sheets>
  <definedNames>
    <definedName name="_xlnm._FilterDatabase" localSheetId="6" hidden="1">'2.6'!$B$6:$D$15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33" l="1"/>
  <c r="J6" i="33"/>
  <c r="K8" i="5"/>
  <c r="E17" i="38" l="1"/>
  <c r="E16" i="38"/>
  <c r="E14" i="38"/>
  <c r="E13" i="38"/>
  <c r="E8" i="38"/>
  <c r="E9" i="38"/>
  <c r="E10" i="38"/>
  <c r="E11" i="38"/>
  <c r="E7" i="38"/>
  <c r="H6" i="42"/>
  <c r="H7" i="42"/>
  <c r="H5" i="42"/>
  <c r="G6" i="42"/>
  <c r="G7" i="42"/>
  <c r="G5" i="42"/>
  <c r="I15" i="10"/>
  <c r="I12" i="10"/>
  <c r="I12" i="30" l="1"/>
  <c r="I16" i="30"/>
  <c r="I10" i="30"/>
  <c r="I14" i="30"/>
  <c r="I15" i="30"/>
  <c r="I11" i="30"/>
  <c r="I8" i="30"/>
  <c r="I9" i="30"/>
  <c r="I13" i="30"/>
  <c r="I11" i="10"/>
  <c r="I14" i="10"/>
  <c r="I10" i="10"/>
  <c r="I9" i="10"/>
  <c r="I13" i="10"/>
  <c r="I8" i="10"/>
  <c r="I7" i="10"/>
  <c r="J12" i="3"/>
  <c r="J14" i="3"/>
  <c r="J15" i="3"/>
  <c r="J8" i="3"/>
  <c r="J9" i="3"/>
  <c r="J13" i="3"/>
  <c r="J7" i="3"/>
  <c r="J10" i="3"/>
  <c r="J11" i="3"/>
</calcChain>
</file>

<file path=xl/sharedStrings.xml><?xml version="1.0" encoding="utf-8"?>
<sst xmlns="http://schemas.openxmlformats.org/spreadsheetml/2006/main" count="322" uniqueCount="125">
  <si>
    <t>Tittel</t>
  </si>
  <si>
    <t>Antall verdipapirforetak med konsesjon ved utgangen av perioden</t>
  </si>
  <si>
    <t>Kilde:</t>
  </si>
  <si>
    <t>Finanstilsynet</t>
  </si>
  <si>
    <t>Data</t>
  </si>
  <si>
    <t>Norske frittstående verdipapirforetak</t>
  </si>
  <si>
    <t>Verdipapirforetak som er integrert i norske banker</t>
  </si>
  <si>
    <t>Filialer av utenlandske verdipapirforetak og banker som yter investeringstjenester</t>
  </si>
  <si>
    <t>Totalt</t>
  </si>
  <si>
    <t>Figur</t>
  </si>
  <si>
    <t>Andeler av samlede inntekter fra investerings- og tilleggstjenester</t>
  </si>
  <si>
    <t xml:space="preserve">Driftsmargin </t>
  </si>
  <si>
    <t>Egenkapitalavkastning</t>
  </si>
  <si>
    <t>Endring i %</t>
  </si>
  <si>
    <t>Sum driftsinntekter</t>
  </si>
  <si>
    <t>hvorav inntekter fra investerings- og tilleggstjenester</t>
  </si>
  <si>
    <t>Sum driftskostnader</t>
  </si>
  <si>
    <t>Driftsresultat</t>
  </si>
  <si>
    <t>Netto finansinntekter/-kostnader</t>
  </si>
  <si>
    <t>Resultat før skattekostnad</t>
  </si>
  <si>
    <t>Skattekostnad</t>
  </si>
  <si>
    <t>Resultat etter skatt</t>
  </si>
  <si>
    <t>Tittel:</t>
  </si>
  <si>
    <t>Som andel av sum driftsinntekter</t>
  </si>
  <si>
    <t>Kilde</t>
  </si>
  <si>
    <t>Aksjer</t>
  </si>
  <si>
    <t>Obligasjoner</t>
  </si>
  <si>
    <t>Derivater og sammensatte produkter</t>
  </si>
  <si>
    <t>Verdipapirfond</t>
  </si>
  <si>
    <t>AIF-andeler</t>
  </si>
  <si>
    <t>Andre finansielle instrumenter</t>
  </si>
  <si>
    <t>Bankinnskudd</t>
  </si>
  <si>
    <t>Sum forvaltet kapital (h-akse)</t>
  </si>
  <si>
    <t>Antall fondsforvaltere med konsesjon ved utgangen av perioden</t>
  </si>
  <si>
    <t>Forvaltningsselskap (inkl. filialer)</t>
  </si>
  <si>
    <t>Forvaltningsselskap og AIF-forvalter (inkl. filialer)</t>
  </si>
  <si>
    <t>AIF-forvalter</t>
  </si>
  <si>
    <t>Driftsmargin</t>
  </si>
  <si>
    <t xml:space="preserve">   hvorav inntekter fra forvaltningsgodtgjørelse</t>
  </si>
  <si>
    <t xml:space="preserve">   hvorav lønns- og sosiale kostnader</t>
  </si>
  <si>
    <t>Forvaltningsgodtgjørelse</t>
  </si>
  <si>
    <t>Inntekter fra individuell porteføljeforvaltning</t>
  </si>
  <si>
    <t>Øvrige inntekter</t>
  </si>
  <si>
    <t>Aksjefond</t>
  </si>
  <si>
    <t>Kombinasjonsfond</t>
  </si>
  <si>
    <t>Obligasjonsfond</t>
  </si>
  <si>
    <t>Pengemarkedsfond</t>
  </si>
  <si>
    <t>Andre verdipapirfond</t>
  </si>
  <si>
    <t>AIF</t>
  </si>
  <si>
    <t xml:space="preserve">Egenkapitalavkastning </t>
  </si>
  <si>
    <t>Sum forvaltningskapital (h-akse)</t>
  </si>
  <si>
    <t>Unoterte aksjer</t>
  </si>
  <si>
    <t>Noteringer</t>
  </si>
  <si>
    <t>Kapital til individuell porteføljeforvaltning hos fondsforvaltere</t>
  </si>
  <si>
    <t>Endring</t>
  </si>
  <si>
    <t>.</t>
  </si>
  <si>
    <t>Emisjoner, h. akse</t>
  </si>
  <si>
    <t>driftsinntekter totalt</t>
  </si>
  <si>
    <t>forval</t>
  </si>
  <si>
    <t>Individuell</t>
  </si>
  <si>
    <t>Øvrig</t>
  </si>
  <si>
    <t>Nye foretak med konsesjon i perioden, h.akse</t>
  </si>
  <si>
    <t>H1 2016</t>
  </si>
  <si>
    <t>H2 2016</t>
  </si>
  <si>
    <t>H1 2017</t>
  </si>
  <si>
    <t>H2 2017</t>
  </si>
  <si>
    <t>H1 2018</t>
  </si>
  <si>
    <t>H2 2018</t>
  </si>
  <si>
    <t>H1 2019</t>
  </si>
  <si>
    <t>H2 2019</t>
  </si>
  <si>
    <t>H1 2020</t>
  </si>
  <si>
    <t>H2 2020</t>
  </si>
  <si>
    <t>H1 2021</t>
  </si>
  <si>
    <t>H2 2021</t>
  </si>
  <si>
    <t>Inntekter fra corporate finance</t>
  </si>
  <si>
    <t>Sum driftsinntekter foretak med inntekter fra corporate finance</t>
  </si>
  <si>
    <t>Verdipapirforetak som ikke er bank</t>
  </si>
  <si>
    <t>Oslo Børs</t>
  </si>
  <si>
    <t>Driftsinntekter / eiendeler</t>
  </si>
  <si>
    <t>Driftskostnader / eiendeler</t>
  </si>
  <si>
    <t>Resultat før skatt / eiendeler</t>
  </si>
  <si>
    <t>Forvaltningsgodtgjørelse i norske forvaltningsselskap fordelt på fondstype</t>
  </si>
  <si>
    <t>Forvaltningskapital i norske verdipapirfond</t>
  </si>
  <si>
    <t>Norske banker som yter investeringstjenester</t>
  </si>
  <si>
    <t>H1 2022</t>
  </si>
  <si>
    <t>hvorav lønns- og sosiale kostnader</t>
  </si>
  <si>
    <t>1. halvår 2022</t>
  </si>
  <si>
    <t>1. halvår 2021</t>
  </si>
  <si>
    <t>Prosentvis endring i inntekter innenfor kategori</t>
  </si>
  <si>
    <t>Corporate 
finance</t>
  </si>
  <si>
    <t>Ytelse av 
tilknyttede 
tjenester</t>
  </si>
  <si>
    <t>Utførelse 
av ordre</t>
  </si>
  <si>
    <t>Individuell 
portefølje-
forvaltning</t>
  </si>
  <si>
    <t>Investerings-
rådgivning</t>
  </si>
  <si>
    <t>Andre drifts-
inntekter</t>
  </si>
  <si>
    <t>Ordre-
formidling</t>
  </si>
  <si>
    <t>Netto-
inntekter fra egen-
handel</t>
  </si>
  <si>
    <t>Andre inntekter 
fra inv.- og tilleggs-
tjenester</t>
  </si>
  <si>
    <t>Utførelse
 av ordre</t>
  </si>
  <si>
    <t>Netto-
inntekter 
fra egen-
handel</t>
  </si>
  <si>
    <t>Andre 
inntekter 
fra inv.- og tilleggs-
tjenester</t>
  </si>
  <si>
    <t>Andre 
drifts-
inntekter</t>
  </si>
  <si>
    <t>H2 2022</t>
  </si>
  <si>
    <t>Samlede driftsinntekter</t>
  </si>
  <si>
    <t>Prosentvis endring i inntekter innenfor kategori, fra H1 2021 til H1 2022</t>
  </si>
  <si>
    <t>Utførelse 
av 
ordre</t>
  </si>
  <si>
    <t>Nettoinntekter 
fra 
egenhandel</t>
  </si>
  <si>
    <t>Ytelse 
av 
tilknyttede 
tjenester</t>
  </si>
  <si>
    <t>Inntekter og kostnader i norske verdipapirforetak (annualisert)</t>
  </si>
  <si>
    <t>Resultat i norske verdipapirforetak (annualisert)</t>
  </si>
  <si>
    <t>Samlet resultat norske frittstående verdipapirforetak. Mill. kr.</t>
  </si>
  <si>
    <t>Nominelle driftsinntekter. Norske frittstående verdipapirforetak</t>
  </si>
  <si>
    <t>Samlede inntekter fordelt på type investeringstjeneste, norske frittstående verdipapirforetak</t>
  </si>
  <si>
    <t>Samlede inntekter fordelt på type investeringstjeneste, norske banker</t>
  </si>
  <si>
    <t>Samlede inntekter fordelt på type investeringstjeneste, filialer av utenlandske banker og verdipapirforetak</t>
  </si>
  <si>
    <t>Kapital til individuell porteføljeforvaltning hos verdipapirforetak (inkl. banker og filialer)</t>
  </si>
  <si>
    <t>Inntekter og kostnader i norske forvaltningsselskap (annualisert)</t>
  </si>
  <si>
    <t>Resultat i norske forvaltningsselskap (annualisert)</t>
  </si>
  <si>
    <t>Samlet resultat i norske forvaltningsselskap. Mill. kr.</t>
  </si>
  <si>
    <t>Samlede inntekter fordelt på type tjeneste, forvaltningsselskap</t>
  </si>
  <si>
    <t>Inntekter og kostnader. Norske AIF-forvaltere (annualisert)</t>
  </si>
  <si>
    <t>Resultat. Norske AIF-forvaltere (annualisert)</t>
  </si>
  <si>
    <t xml:space="preserve">Samlet resultat for AIF-forvaltere med konsesjon. Mill. kr. </t>
  </si>
  <si>
    <t>Samlede inntekter fordelt på type tjeneste, AIF-forvaltere</t>
  </si>
  <si>
    <t>Antall noteringer og samlet volum av emisjoner på Oslo børs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</si>
</sst>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9"/>
      <color theme="1"/>
      <name val="Open Sans SemiBold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Open Sans"/>
      <family val="2"/>
    </font>
    <font>
      <sz val="10"/>
      <color theme="1"/>
      <name val="Calibri Light"/>
      <family val="2"/>
      <scheme val="major"/>
    </font>
    <font>
      <b/>
      <sz val="9"/>
      <color theme="1"/>
      <name val="Open Sans"/>
      <family val="2"/>
    </font>
    <font>
      <b/>
      <sz val="10"/>
      <color theme="1"/>
      <name val="Open Sans"/>
      <family val="2"/>
    </font>
    <font>
      <sz val="10"/>
      <name val="Open Sans"/>
      <family val="2"/>
    </font>
    <font>
      <b/>
      <sz val="8"/>
      <name val="Arial"/>
      <family val="2"/>
    </font>
    <font>
      <sz val="9"/>
      <name val="Open Sans"/>
      <family val="2"/>
    </font>
    <font>
      <b/>
      <sz val="9"/>
      <name val="Open Sans"/>
      <family val="2"/>
    </font>
    <font>
      <sz val="12"/>
      <color theme="1"/>
      <name val="Open Sans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Open Sans"/>
      <family val="2"/>
    </font>
    <font>
      <b/>
      <sz val="14"/>
      <color theme="1"/>
      <name val="Open Sans"/>
      <family val="2"/>
    </font>
    <font>
      <sz val="14"/>
      <color theme="1"/>
      <name val="Open Sans SemiBold"/>
      <family val="2"/>
    </font>
    <font>
      <sz val="8"/>
      <name val="Calibri"/>
      <family val="2"/>
      <scheme val="minor"/>
    </font>
    <font>
      <b/>
      <sz val="10"/>
      <color theme="0"/>
      <name val="Open Sans"/>
      <family val="2"/>
    </font>
    <font>
      <b/>
      <sz val="9"/>
      <color theme="1"/>
      <name val="Open Sans"/>
      <family val="2"/>
    </font>
    <font>
      <sz val="9"/>
      <color theme="1"/>
      <name val="Open Sans"/>
      <family val="2"/>
    </font>
    <font>
      <sz val="10"/>
      <color theme="1"/>
      <name val="Open Sans"/>
      <family val="2"/>
    </font>
    <font>
      <sz val="10"/>
      <name val="Arial"/>
      <family val="2"/>
    </font>
    <font>
      <sz val="10"/>
      <color theme="0"/>
      <name val="Open Sans"/>
      <family val="2"/>
    </font>
    <font>
      <sz val="11"/>
      <color theme="0"/>
      <name val="Open Sans"/>
      <family val="2"/>
    </font>
    <font>
      <sz val="12"/>
      <color theme="0"/>
      <name val="Open Sans"/>
      <family val="2"/>
    </font>
    <font>
      <b/>
      <sz val="8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2" fillId="0" borderId="0"/>
  </cellStyleXfs>
  <cellXfs count="101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/>
    <xf numFmtId="1" fontId="11" fillId="0" borderId="0" xfId="0" applyNumberFormat="1" applyFont="1"/>
    <xf numFmtId="1" fontId="13" fillId="0" borderId="0" xfId="0" applyNumberFormat="1" applyFont="1"/>
    <xf numFmtId="0" fontId="12" fillId="2" borderId="0" xfId="2" applyFont="1" applyFill="1"/>
    <xf numFmtId="0" fontId="12" fillId="2" borderId="0" xfId="2" applyFont="1" applyFill="1" applyAlignment="1">
      <alignment horizontal="left" indent="1"/>
    </xf>
    <xf numFmtId="0" fontId="10" fillId="2" borderId="0" xfId="2" applyFont="1" applyFill="1"/>
    <xf numFmtId="0" fontId="12" fillId="2" borderId="0" xfId="2" applyFont="1" applyFill="1" applyAlignment="1">
      <alignment wrapText="1"/>
    </xf>
    <xf numFmtId="0" fontId="9" fillId="0" borderId="1" xfId="0" applyFont="1" applyBorder="1" applyAlignment="1">
      <alignment wrapText="1"/>
    </xf>
    <xf numFmtId="0" fontId="10" fillId="0" borderId="2" xfId="0" applyFont="1" applyBorder="1"/>
    <xf numFmtId="0" fontId="10" fillId="2" borderId="0" xfId="0" applyFont="1" applyFill="1"/>
    <xf numFmtId="0" fontId="14" fillId="2" borderId="0" xfId="2" applyFont="1" applyFill="1"/>
    <xf numFmtId="0" fontId="14" fillId="2" borderId="2" xfId="2" applyFont="1" applyFill="1" applyBorder="1"/>
    <xf numFmtId="0" fontId="10" fillId="2" borderId="3" xfId="0" applyFont="1" applyFill="1" applyBorder="1"/>
    <xf numFmtId="0" fontId="12" fillId="0" borderId="0" xfId="0" applyFont="1"/>
    <xf numFmtId="0" fontId="18" fillId="2" borderId="0" xfId="0" applyFont="1" applyFill="1"/>
    <xf numFmtId="0" fontId="19" fillId="2" borderId="0" xfId="0" applyFont="1" applyFill="1"/>
    <xf numFmtId="164" fontId="12" fillId="0" borderId="0" xfId="1" applyNumberFormat="1" applyFont="1"/>
    <xf numFmtId="164" fontId="12" fillId="0" borderId="1" xfId="1" applyNumberFormat="1" applyFont="1" applyBorder="1"/>
    <xf numFmtId="0" fontId="18" fillId="2" borderId="1" xfId="0" applyFont="1" applyFill="1" applyBorder="1"/>
    <xf numFmtId="0" fontId="20" fillId="0" borderId="0" xfId="0" applyFont="1"/>
    <xf numFmtId="0" fontId="21" fillId="0" borderId="0" xfId="0" applyFont="1"/>
    <xf numFmtId="0" fontId="18" fillId="0" borderId="0" xfId="0" applyFont="1"/>
    <xf numFmtId="164" fontId="12" fillId="0" borderId="0" xfId="1" applyNumberFormat="1" applyFont="1" applyFill="1"/>
    <xf numFmtId="164" fontId="12" fillId="0" borderId="0" xfId="1" applyNumberFormat="1" applyFont="1" applyFill="1" applyBorder="1"/>
    <xf numFmtId="0" fontId="18" fillId="0" borderId="1" xfId="0" applyFont="1" applyBorder="1"/>
    <xf numFmtId="1" fontId="18" fillId="0" borderId="1" xfId="0" applyNumberFormat="1" applyFont="1" applyBorder="1" applyAlignment="1">
      <alignment horizontal="right"/>
    </xf>
    <xf numFmtId="1" fontId="12" fillId="0" borderId="0" xfId="0" applyNumberFormat="1" applyFont="1"/>
    <xf numFmtId="0" fontId="17" fillId="0" borderId="1" xfId="0" applyFont="1" applyBorder="1" applyAlignment="1">
      <alignment horizontal="right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5" fillId="0" borderId="0" xfId="0" applyFont="1"/>
    <xf numFmtId="0" fontId="26" fillId="0" borderId="0" xfId="0" applyFont="1"/>
    <xf numFmtId="0" fontId="14" fillId="2" borderId="3" xfId="2" applyFont="1" applyFill="1" applyBorder="1" applyAlignment="1">
      <alignment horizontal="center"/>
    </xf>
    <xf numFmtId="0" fontId="12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left"/>
    </xf>
    <xf numFmtId="0" fontId="14" fillId="2" borderId="0" xfId="2" applyFont="1" applyFill="1" applyAlignment="1">
      <alignment horizontal="left"/>
    </xf>
    <xf numFmtId="0" fontId="10" fillId="2" borderId="0" xfId="2" applyFont="1" applyFill="1" applyAlignment="1">
      <alignment horizontal="left"/>
    </xf>
    <xf numFmtId="0" fontId="14" fillId="2" borderId="2" xfId="2" applyFont="1" applyFill="1" applyBorder="1" applyAlignment="1">
      <alignment horizontal="left"/>
    </xf>
    <xf numFmtId="0" fontId="16" fillId="0" borderId="0" xfId="0" applyFont="1"/>
    <xf numFmtId="43" fontId="10" fillId="0" borderId="0" xfId="0" applyNumberFormat="1" applyFont="1"/>
    <xf numFmtId="0" fontId="6" fillId="0" borderId="0" xfId="0" applyFont="1"/>
    <xf numFmtId="0" fontId="6" fillId="0" borderId="1" xfId="0" applyFont="1" applyBorder="1"/>
    <xf numFmtId="43" fontId="6" fillId="0" borderId="0" xfId="1" applyFont="1" applyFill="1"/>
    <xf numFmtId="164" fontId="0" fillId="0" borderId="0" xfId="1" applyNumberFormat="1" applyFont="1"/>
    <xf numFmtId="3" fontId="6" fillId="2" borderId="0" xfId="3" applyNumberFormat="1" applyFont="1" applyFill="1" applyAlignment="1">
      <alignment horizontal="center"/>
    </xf>
    <xf numFmtId="3" fontId="15" fillId="2" borderId="0" xfId="3" applyNumberFormat="1" applyFont="1" applyFill="1" applyAlignment="1">
      <alignment horizontal="center"/>
    </xf>
    <xf numFmtId="3" fontId="14" fillId="2" borderId="2" xfId="3" applyNumberFormat="1" applyFont="1" applyFill="1" applyBorder="1" applyAlignment="1">
      <alignment horizontal="center"/>
    </xf>
    <xf numFmtId="164" fontId="12" fillId="0" borderId="0" xfId="1" applyNumberFormat="1" applyFont="1" applyFill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10" fillId="0" borderId="0" xfId="1" applyNumberFormat="1" applyFont="1"/>
    <xf numFmtId="164" fontId="6" fillId="2" borderId="0" xfId="1" applyNumberFormat="1" applyFont="1" applyFill="1" applyAlignment="1">
      <alignment horizontal="center"/>
    </xf>
    <xf numFmtId="1" fontId="6" fillId="2" borderId="0" xfId="1" applyNumberFormat="1" applyFont="1" applyFill="1" applyAlignment="1">
      <alignment horizontal="center"/>
    </xf>
    <xf numFmtId="164" fontId="15" fillId="2" borderId="0" xfId="1" applyNumberFormat="1" applyFont="1" applyFill="1" applyAlignment="1">
      <alignment horizontal="center"/>
    </xf>
    <xf numFmtId="164" fontId="14" fillId="2" borderId="2" xfId="1" applyNumberFormat="1" applyFont="1" applyFill="1" applyBorder="1" applyAlignment="1">
      <alignment horizontal="center"/>
    </xf>
    <xf numFmtId="164" fontId="10" fillId="0" borderId="0" xfId="3" applyNumberFormat="1" applyFont="1"/>
    <xf numFmtId="0" fontId="28" fillId="0" borderId="0" xfId="0" applyFont="1"/>
    <xf numFmtId="0" fontId="10" fillId="0" borderId="0" xfId="0" quotePrefix="1" applyFont="1" applyAlignment="1">
      <alignment horizontal="right"/>
    </xf>
    <xf numFmtId="9" fontId="10" fillId="0" borderId="0" xfId="3" applyFont="1"/>
    <xf numFmtId="164" fontId="30" fillId="2" borderId="0" xfId="1" applyNumberFormat="1" applyFont="1" applyFill="1" applyAlignment="1">
      <alignment horizontal="center"/>
    </xf>
    <xf numFmtId="164" fontId="29" fillId="2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30" fillId="2" borderId="0" xfId="1" applyNumberFormat="1" applyFont="1" applyFill="1" applyAlignment="1">
      <alignment horizontal="center" wrapText="1"/>
    </xf>
    <xf numFmtId="164" fontId="12" fillId="2" borderId="0" xfId="1" applyNumberFormat="1" applyFont="1" applyFill="1" applyAlignment="1">
      <alignment horizontal="center"/>
    </xf>
    <xf numFmtId="164" fontId="29" fillId="2" borderId="2" xfId="1" applyNumberFormat="1" applyFont="1" applyFill="1" applyBorder="1" applyAlignment="1">
      <alignment horizontal="center"/>
    </xf>
    <xf numFmtId="164" fontId="14" fillId="2" borderId="0" xfId="1" applyNumberFormat="1" applyFont="1" applyFill="1" applyAlignment="1">
      <alignment horizontal="center"/>
    </xf>
    <xf numFmtId="0" fontId="29" fillId="2" borderId="1" xfId="2" applyFont="1" applyFill="1" applyBorder="1" applyAlignment="1">
      <alignment wrapText="1"/>
    </xf>
    <xf numFmtId="1" fontId="31" fillId="2" borderId="0" xfId="1" applyNumberFormat="1" applyFont="1" applyFill="1" applyAlignment="1">
      <alignment horizontal="center"/>
    </xf>
    <xf numFmtId="1" fontId="31" fillId="2" borderId="2" xfId="1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4" fillId="2" borderId="1" xfId="2" applyFont="1" applyFill="1" applyBorder="1" applyAlignment="1">
      <alignment wrapText="1"/>
    </xf>
    <xf numFmtId="164" fontId="12" fillId="0" borderId="1" xfId="1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1" fontId="5" fillId="0" borderId="0" xfId="0" applyNumberFormat="1" applyFont="1"/>
    <xf numFmtId="1" fontId="8" fillId="0" borderId="0" xfId="0" applyNumberFormat="1" applyFont="1"/>
    <xf numFmtId="164" fontId="8" fillId="0" borderId="0" xfId="1" applyNumberFormat="1" applyFont="1"/>
    <xf numFmtId="164" fontId="5" fillId="0" borderId="0" xfId="1" applyNumberFormat="1" applyFont="1"/>
    <xf numFmtId="0" fontId="33" fillId="0" borderId="0" xfId="0" applyFont="1"/>
    <xf numFmtId="3" fontId="8" fillId="0" borderId="0" xfId="0" applyNumberFormat="1" applyFont="1"/>
    <xf numFmtId="164" fontId="33" fillId="0" borderId="0" xfId="1" applyNumberFormat="1" applyFont="1"/>
    <xf numFmtId="164" fontId="33" fillId="0" borderId="0" xfId="0" applyNumberFormat="1" applyFont="1"/>
    <xf numFmtId="164" fontId="34" fillId="0" borderId="0" xfId="1" applyNumberFormat="1" applyFont="1"/>
    <xf numFmtId="0" fontId="35" fillId="0" borderId="0" xfId="0" applyFont="1"/>
    <xf numFmtId="0" fontId="15" fillId="0" borderId="0" xfId="0" applyFont="1" applyAlignment="1">
      <alignment wrapText="1"/>
    </xf>
    <xf numFmtId="0" fontId="5" fillId="0" borderId="1" xfId="0" applyFont="1" applyBorder="1"/>
    <xf numFmtId="0" fontId="36" fillId="0" borderId="1" xfId="0" applyFont="1" applyBorder="1" applyAlignment="1">
      <alignment horizontal="right"/>
    </xf>
    <xf numFmtId="0" fontId="8" fillId="0" borderId="0" xfId="0" applyFont="1" applyAlignment="1">
      <alignment horizontal="right"/>
    </xf>
    <xf numFmtId="164" fontId="5" fillId="0" borderId="0" xfId="0" applyNumberFormat="1" applyFont="1"/>
    <xf numFmtId="0" fontId="4" fillId="0" borderId="0" xfId="0" applyFont="1"/>
    <xf numFmtId="164" fontId="4" fillId="0" borderId="0" xfId="1" applyNumberFormat="1" applyFont="1" applyFill="1"/>
    <xf numFmtId="1" fontId="4" fillId="0" borderId="0" xfId="0" applyNumberFormat="1" applyFont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1" fillId="0" borderId="0" xfId="0" applyFont="1"/>
  </cellXfs>
  <cellStyles count="5">
    <cellStyle name="Komma" xfId="1" builtinId="3"/>
    <cellStyle name="Normal" xfId="0" builtinId="0"/>
    <cellStyle name="Normal 2" xfId="4" xr:uid="{E8142526-E9A8-48C8-86F5-C2D9A227BDE6}"/>
    <cellStyle name="Normal 3" xfId="2" xr:uid="{1512C38E-83A9-4B1A-8257-28BD9BF3ACBF}"/>
    <cellStyle name="Prosent" xfId="3" builtinId="5"/>
  </cellStyles>
  <dxfs count="0"/>
  <tableStyles count="0" defaultTableStyle="TableStyleMedium2" defaultPivotStyle="PivotStyleLight16"/>
  <colors>
    <mruColors>
      <color rgb="FF52A9FF"/>
      <color rgb="FF002A85"/>
      <color rgb="FF71C277"/>
      <color rgb="FFF75C45"/>
      <color rgb="FF00CC00"/>
      <color rgb="FFFF0000"/>
      <color rgb="FF244948"/>
      <color rgb="FFE39200"/>
      <color rgb="FF80CFE3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52438214530192E-2"/>
          <c:y val="4.3658755484643E-2"/>
          <c:w val="0.86066071428571433"/>
          <c:h val="0.595885872892771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'2.1'!$B$6</c:f>
              <c:strCache>
                <c:ptCount val="1"/>
                <c:pt idx="0">
                  <c:v>Norske frittstående verdipapirforetak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'2.1'!$D$5:$H$5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H1 2022</c:v>
                </c:pt>
              </c:strCache>
            </c:strRef>
          </c:cat>
          <c:val>
            <c:numRef>
              <c:f>'2.1'!$D$6:$H$6</c:f>
              <c:numCache>
                <c:formatCode>General</c:formatCode>
                <c:ptCount val="5"/>
                <c:pt idx="0">
                  <c:v>78</c:v>
                </c:pt>
                <c:pt idx="1">
                  <c:v>85</c:v>
                </c:pt>
                <c:pt idx="2">
                  <c:v>80</c:v>
                </c:pt>
                <c:pt idx="3">
                  <c:v>80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F-4117-8FA7-0BA673C26D34}"/>
            </c:ext>
          </c:extLst>
        </c:ser>
        <c:ser>
          <c:idx val="1"/>
          <c:order val="1"/>
          <c:tx>
            <c:strRef>
              <c:f>'2.1'!$B$7</c:f>
              <c:strCache>
                <c:ptCount val="1"/>
                <c:pt idx="0">
                  <c:v>Verdipapirforetak som er integrert i norske banker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'2.1'!$D$5:$H$5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H1 2022</c:v>
                </c:pt>
              </c:strCache>
            </c:strRef>
          </c:cat>
          <c:val>
            <c:numRef>
              <c:f>'2.1'!$D$7:$H$7</c:f>
              <c:numCache>
                <c:formatCode>General</c:formatCode>
                <c:ptCount val="5"/>
                <c:pt idx="0">
                  <c:v>21</c:v>
                </c:pt>
                <c:pt idx="1">
                  <c:v>18</c:v>
                </c:pt>
                <c:pt idx="2">
                  <c:v>18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F-4117-8FA7-0BA673C26D34}"/>
            </c:ext>
          </c:extLst>
        </c:ser>
        <c:ser>
          <c:idx val="2"/>
          <c:order val="2"/>
          <c:tx>
            <c:strRef>
              <c:f>'2.1'!$B$8</c:f>
              <c:strCache>
                <c:ptCount val="1"/>
                <c:pt idx="0">
                  <c:v>Filialer av utenlandske verdipapirforetak og banker som yter investeringstjenester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004230577166198E-17"/>
                  <c:y val="-8.32854675782451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6CE-4781-BC8D-9ED267AA5986}"/>
                </c:ext>
              </c:extLst>
            </c:dLbl>
            <c:dLbl>
              <c:idx val="1"/>
              <c:layout>
                <c:manualLayout>
                  <c:x val="0"/>
                  <c:y val="-8.34964869532303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6CE-4781-BC8D-9ED267AA5986}"/>
                </c:ext>
              </c:extLst>
            </c:dLbl>
            <c:dLbl>
              <c:idx val="2"/>
              <c:layout>
                <c:manualLayout>
                  <c:x val="-2.5967254678450759E-3"/>
                  <c:y val="-7.16900625088201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6CE-4781-BC8D-9ED267AA5986}"/>
                </c:ext>
              </c:extLst>
            </c:dLbl>
            <c:dLbl>
              <c:idx val="3"/>
              <c:layout>
                <c:manualLayout>
                  <c:x val="-5.1934509356901517E-3"/>
                  <c:y val="-4.6387687505707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115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6CE-4781-BC8D-9ED267AA5986}"/>
                </c:ext>
              </c:extLst>
            </c:dLbl>
            <c:dLbl>
              <c:idx val="4"/>
              <c:layout>
                <c:manualLayout>
                  <c:x val="0"/>
                  <c:y val="-6.63537287236213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6CE-4781-BC8D-9ED267AA59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'2.1'!$D$5:$H$5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H1 2022</c:v>
                </c:pt>
              </c:strCache>
            </c:strRef>
          </c:cat>
          <c:val>
            <c:numRef>
              <c:f>'2.1'!$D$8:$H$8</c:f>
              <c:numCache>
                <c:formatCode>General</c:formatCode>
                <c:ptCount val="5"/>
                <c:pt idx="0">
                  <c:v>26</c:v>
                </c:pt>
                <c:pt idx="1">
                  <c:v>26</c:v>
                </c:pt>
                <c:pt idx="2">
                  <c:v>25</c:v>
                </c:pt>
                <c:pt idx="3">
                  <c:v>20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2F-4117-8FA7-0BA673C26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163104"/>
        <c:axId val="750163432"/>
      </c:barChart>
      <c:scatterChart>
        <c:scatterStyle val="lineMarker"/>
        <c:varyColors val="0"/>
        <c:ser>
          <c:idx val="3"/>
          <c:order val="3"/>
          <c:tx>
            <c:strRef>
              <c:f>'2.1'!$B$10</c:f>
              <c:strCache>
                <c:ptCount val="1"/>
                <c:pt idx="0">
                  <c:v>Nye foretak med konsesjon i perioden, h.akse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noFill/>
              </a:ln>
              <a:effectLst/>
            </c:spPr>
          </c:marker>
          <c:yVal>
            <c:numRef>
              <c:f>'2.1'!$D$10:$H$10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2F-4117-8FA7-0BA673C26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668032"/>
        <c:axId val="750666392"/>
      </c:scatterChart>
      <c:catAx>
        <c:axId val="7501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0163432"/>
        <c:crosses val="autoZero"/>
        <c:auto val="1"/>
        <c:lblAlgn val="ctr"/>
        <c:lblOffset val="100"/>
        <c:noMultiLvlLbl val="0"/>
      </c:catAx>
      <c:valAx>
        <c:axId val="750163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0163104"/>
        <c:crosses val="autoZero"/>
        <c:crossBetween val="between"/>
      </c:valAx>
      <c:valAx>
        <c:axId val="750666392"/>
        <c:scaling>
          <c:orientation val="minMax"/>
          <c:max val="1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0668032"/>
        <c:crosses val="max"/>
        <c:crossBetween val="midCat"/>
      </c:valAx>
      <c:valAx>
        <c:axId val="750668032"/>
        <c:scaling>
          <c:orientation val="minMax"/>
        </c:scaling>
        <c:delete val="1"/>
        <c:axPos val="b"/>
        <c:majorTickMark val="out"/>
        <c:minorTickMark val="none"/>
        <c:tickLblPos val="nextTo"/>
        <c:crossAx val="750666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731143272838655E-2"/>
          <c:y val="0.7709209355483897"/>
          <c:w val="0.91313086760088824"/>
          <c:h val="0.204196416180252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52380952380948E-2"/>
          <c:y val="2.397589217919514E-2"/>
          <c:w val="0.85321195262648963"/>
          <c:h val="0.799140797660408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'3.1'!$B$6</c:f>
              <c:strCache>
                <c:ptCount val="1"/>
                <c:pt idx="0">
                  <c:v>Forvaltningsselskap (inkl. filialer)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'3.1'!$C$5:$G$5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H1 2022</c:v>
                </c:pt>
              </c:strCache>
            </c:strRef>
          </c:cat>
          <c:val>
            <c:numRef>
              <c:f>'3.1'!$C$6:$G$6</c:f>
              <c:numCache>
                <c:formatCode>General</c:formatCode>
                <c:ptCount val="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19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F-44AC-8F45-392F11F504F2}"/>
            </c:ext>
          </c:extLst>
        </c:ser>
        <c:ser>
          <c:idx val="1"/>
          <c:order val="1"/>
          <c:tx>
            <c:strRef>
              <c:f>'3.1'!$B$7</c:f>
              <c:strCache>
                <c:ptCount val="1"/>
                <c:pt idx="0">
                  <c:v>Forvaltningsselskap og AIF-forvalter (inkl. filialer)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'3.1'!$C$5:$G$5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H1 2022</c:v>
                </c:pt>
              </c:strCache>
            </c:strRef>
          </c:cat>
          <c:val>
            <c:numRef>
              <c:f>'3.1'!$C$7:$G$7</c:f>
              <c:numCache>
                <c:formatCode>General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F-44AC-8F45-392F11F504F2}"/>
            </c:ext>
          </c:extLst>
        </c:ser>
        <c:ser>
          <c:idx val="2"/>
          <c:order val="2"/>
          <c:tx>
            <c:strRef>
              <c:f>'3.1'!$B$8</c:f>
              <c:strCache>
                <c:ptCount val="1"/>
                <c:pt idx="0">
                  <c:v>AIF-forvalter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816730764834016E-3"/>
                  <c:y val="-0.1560750442925842"/>
                </c:manualLayout>
              </c:layout>
              <c:tx>
                <c:rich>
                  <a:bodyPr/>
                  <a:lstStyle/>
                  <a:p>
                    <a:fld id="{3EF288E1-3FD6-4BFC-9A88-687D17ED7E53}" type="CELLREF">
                      <a:rPr lang="en-US"/>
                      <a:pPr/>
                      <a:t>[CELLEREF]</a:t>
                    </a:fld>
                    <a:endParaRPr lang="nb-N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{3EF288E1-3FD6-4BFC-9A88-687D17ED7E53}</c15:txfldGUID>
                      <c15:f>'3.1'!$C$9</c15:f>
                      <c15:dlblFieldTableCache>
                        <c:ptCount val="1"/>
                        <c:pt idx="0">
                          <c:v>56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3193-4495-B109-E0D461B1C0D8}"/>
                </c:ext>
              </c:extLst>
            </c:dLbl>
            <c:dLbl>
              <c:idx val="1"/>
              <c:layout>
                <c:manualLayout>
                  <c:x val="0"/>
                  <c:y val="-0.16851683118197924"/>
                </c:manualLayout>
              </c:layout>
              <c:tx>
                <c:rich>
                  <a:bodyPr/>
                  <a:lstStyle/>
                  <a:p>
                    <a:fld id="{FF7E731E-8E6E-4C7C-B0F0-1B68E0CD1775}" type="CELLREF">
                      <a:rPr lang="en-US"/>
                      <a:pPr/>
                      <a:t>[CELLEREF]</a:t>
                    </a:fld>
                    <a:endParaRPr lang="nb-N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{FF7E731E-8E6E-4C7C-B0F0-1B68E0CD1775}</c15:txfldGUID>
                      <c15:f>'3.1'!$D$9</c15:f>
                      <c15:dlblFieldTableCache>
                        <c:ptCount val="1"/>
                        <c:pt idx="0">
                          <c:v>58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3193-4495-B109-E0D461B1C0D8}"/>
                </c:ext>
              </c:extLst>
            </c:dLbl>
            <c:dLbl>
              <c:idx val="2"/>
              <c:layout>
                <c:manualLayout>
                  <c:x val="0"/>
                  <c:y val="-0.19673943305492281"/>
                </c:manualLayout>
              </c:layout>
              <c:tx>
                <c:rich>
                  <a:bodyPr/>
                  <a:lstStyle/>
                  <a:p>
                    <a:fld id="{E92DF599-3585-4D97-AC70-60301456B8F4}" type="CELLREF">
                      <a:rPr lang="en-US"/>
                      <a:pPr/>
                      <a:t>[CELLEREF]</a:t>
                    </a:fld>
                    <a:endParaRPr lang="nb-N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{E92DF599-3585-4D97-AC70-60301456B8F4}</c15:txfldGUID>
                      <c15:f>'3.1'!$E$9</c15:f>
                      <c15:dlblFieldTableCache>
                        <c:ptCount val="1"/>
                        <c:pt idx="0">
                          <c:v>65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3193-4495-B109-E0D461B1C0D8}"/>
                </c:ext>
              </c:extLst>
            </c:dLbl>
            <c:dLbl>
              <c:idx val="3"/>
              <c:layout>
                <c:manualLayout>
                  <c:x val="-9.099548332305911E-17"/>
                  <c:y val="-0.22564066059225513"/>
                </c:manualLayout>
              </c:layout>
              <c:tx>
                <c:rich>
                  <a:bodyPr/>
                  <a:lstStyle/>
                  <a:p>
                    <a:fld id="{1B704D13-C74A-4922-879F-39E3A887E193}" type="CELLREF">
                      <a:rPr lang="en-US"/>
                      <a:pPr/>
                      <a:t>[CELLEREF]</a:t>
                    </a:fld>
                    <a:endParaRPr lang="nb-N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{1B704D13-C74A-4922-879F-39E3A887E193}</c15:txfldGUID>
                      <c15:f>'3.1'!$F$9</c15:f>
                      <c15:dlblFieldTableCache>
                        <c:ptCount val="1"/>
                        <c:pt idx="0">
                          <c:v>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3193-4495-B109-E0D461B1C0D8}"/>
                </c:ext>
              </c:extLst>
            </c:dLbl>
            <c:dLbl>
              <c:idx val="4"/>
              <c:layout>
                <c:manualLayout>
                  <c:x val="-1.8199096664611822E-16"/>
                  <c:y val="-0.23808213110604909"/>
                </c:manualLayout>
              </c:layout>
              <c:tx>
                <c:rich>
                  <a:bodyPr/>
                  <a:lstStyle/>
                  <a:p>
                    <a:fld id="{33EB7CE5-770B-4633-AE78-86B2530590ED}" type="CELLREF">
                      <a:rPr lang="en-US"/>
                      <a:pPr/>
                      <a:t>[CELLEREF]</a:t>
                    </a:fld>
                    <a:endParaRPr lang="nb-N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{33EB7CE5-770B-4633-AE78-86B2530590ED}</c15:txfldGUID>
                      <c15:f>'3.1'!$G$9</c15:f>
                      <c15:dlblFieldTableCache>
                        <c:ptCount val="1"/>
                        <c:pt idx="0">
                          <c:v>74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3193-4495-B109-E0D461B1C0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'3.1'!$C$5:$G$5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H1 2022</c:v>
                </c:pt>
              </c:strCache>
            </c:strRef>
          </c:cat>
          <c:val>
            <c:numRef>
              <c:f>'3.1'!$C$8:$G$8</c:f>
              <c:numCache>
                <c:formatCode>General</c:formatCode>
                <c:ptCount val="5"/>
                <c:pt idx="0">
                  <c:v>26</c:v>
                </c:pt>
                <c:pt idx="1">
                  <c:v>28</c:v>
                </c:pt>
                <c:pt idx="2">
                  <c:v>34</c:v>
                </c:pt>
                <c:pt idx="3">
                  <c:v>39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F-44AC-8F45-392F11F50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163104"/>
        <c:axId val="750163432"/>
      </c:barChart>
      <c:scatterChart>
        <c:scatterStyle val="lineMarker"/>
        <c:varyColors val="0"/>
        <c:ser>
          <c:idx val="3"/>
          <c:order val="3"/>
          <c:tx>
            <c:strRef>
              <c:f>'3.1'!$B$10</c:f>
              <c:strCache>
                <c:ptCount val="1"/>
                <c:pt idx="0">
                  <c:v>Nye foretak med konsesjon i perioden, h.akse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noFill/>
              </a:ln>
              <a:effectLst/>
            </c:spPr>
          </c:marker>
          <c:yVal>
            <c:numRef>
              <c:f>'3.1'!$C$10:$G$10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11</c:v>
                </c:pt>
                <c:pt idx="3">
                  <c:v>6</c:v>
                </c:pt>
                <c:pt idx="4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93-4495-B109-E0D461B1C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731576"/>
        <c:axId val="1011730920"/>
      </c:scatterChart>
      <c:catAx>
        <c:axId val="7501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0163432"/>
        <c:crosses val="autoZero"/>
        <c:auto val="1"/>
        <c:lblAlgn val="ctr"/>
        <c:lblOffset val="100"/>
        <c:noMultiLvlLbl val="0"/>
      </c:catAx>
      <c:valAx>
        <c:axId val="750163432"/>
        <c:scaling>
          <c:orientation val="minMax"/>
          <c:max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0163104"/>
        <c:crosses val="autoZero"/>
        <c:crossBetween val="between"/>
        <c:majorUnit val="20"/>
      </c:valAx>
      <c:valAx>
        <c:axId val="1011730920"/>
        <c:scaling>
          <c:orientation val="minMax"/>
          <c:max val="1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11731576"/>
        <c:crosses val="max"/>
        <c:crossBetween val="midCat"/>
        <c:majorUnit val="5"/>
      </c:valAx>
      <c:valAx>
        <c:axId val="1011731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011730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442958510054689E-2"/>
          <c:y val="0.90182263983801558"/>
          <c:w val="0.8838705411916784"/>
          <c:h val="9.81774270003638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87687135894548"/>
          <c:y val="4.7567567567567567E-2"/>
          <c:w val="0.80398918000590402"/>
          <c:h val="0.77649766692035582"/>
        </c:manualLayout>
      </c:layout>
      <c:lineChart>
        <c:grouping val="standard"/>
        <c:varyColors val="0"/>
        <c:ser>
          <c:idx val="0"/>
          <c:order val="0"/>
          <c:tx>
            <c:strRef>
              <c:f>'3.2'!$B$6</c:f>
              <c:strCache>
                <c:ptCount val="1"/>
                <c:pt idx="0">
                  <c:v>Driftsinntekter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1.9271790467143383E-2"/>
                  <c:y val="3.1169621644970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AA-4288-BB4F-787F54785C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'3.2'!$C$5:$K$5</c15:sqref>
                  </c15:fullRef>
                </c:ext>
              </c:extLst>
              <c:f>'3.2'!$C$5:$J$5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H1 2021</c:v>
                </c:pt>
                <c:pt idx="7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'3.2'!$C$6:$K$6</c15:sqref>
                  </c15:fullRef>
                </c:ext>
              </c:extLst>
              <c:f>'3.2'!$C$6:$J$6</c:f>
              <c:numCache>
                <c:formatCode>0</c:formatCode>
                <c:ptCount val="8"/>
                <c:pt idx="0">
                  <c:v>119.78977129989239</c:v>
                </c:pt>
                <c:pt idx="1">
                  <c:v>106.27340887839181</c:v>
                </c:pt>
                <c:pt idx="2">
                  <c:v>98.990750045509955</c:v>
                </c:pt>
                <c:pt idx="3">
                  <c:v>103.9609613087314</c:v>
                </c:pt>
                <c:pt idx="4">
                  <c:v>108.16615660655739</c:v>
                </c:pt>
                <c:pt idx="6">
                  <c:v>108.45211467579939</c:v>
                </c:pt>
                <c:pt idx="7">
                  <c:v>93.45467040925314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F4-4B4C-B7A9-84451BDCBF00}"/>
            </c:ext>
          </c:extLst>
        </c:ser>
        <c:ser>
          <c:idx val="1"/>
          <c:order val="1"/>
          <c:tx>
            <c:strRef>
              <c:f>'3.2'!$B$7</c:f>
              <c:strCache>
                <c:ptCount val="1"/>
                <c:pt idx="0">
                  <c:v>Driftskostnader / eiendeler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2.2484092768032874E-2"/>
                  <c:y val="3.1169621644970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AA-4288-BB4F-787F54785C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'3.2'!$C$5:$K$5</c15:sqref>
                  </c15:fullRef>
                </c:ext>
              </c:extLst>
              <c:f>'3.2'!$C$5:$J$5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H1 2021</c:v>
                </c:pt>
                <c:pt idx="7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'3.2'!$C$7:$K$7</c15:sqref>
                  </c15:fullRef>
                </c:ext>
              </c:extLst>
              <c:f>'3.2'!$C$7:$J$7</c:f>
              <c:numCache>
                <c:formatCode>0</c:formatCode>
                <c:ptCount val="8"/>
                <c:pt idx="0">
                  <c:v>92.396927209476985</c:v>
                </c:pt>
                <c:pt idx="1">
                  <c:v>84.978868415742255</c:v>
                </c:pt>
                <c:pt idx="2">
                  <c:v>78.656723841544391</c:v>
                </c:pt>
                <c:pt idx="3">
                  <c:v>79.020449239618912</c:v>
                </c:pt>
                <c:pt idx="4">
                  <c:v>77.632806934253566</c:v>
                </c:pt>
                <c:pt idx="6">
                  <c:v>81.242856884931442</c:v>
                </c:pt>
                <c:pt idx="7">
                  <c:v>71.679021700594447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F4-4B4C-B7A9-84451BDCBF00}"/>
            </c:ext>
          </c:extLst>
        </c:ser>
        <c:ser>
          <c:idx val="2"/>
          <c:order val="2"/>
          <c:tx>
            <c:strRef>
              <c:f>'3.2'!$B$8</c:f>
              <c:strCache>
                <c:ptCount val="1"/>
                <c:pt idx="0">
                  <c:v>Driftsmargin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1.9272043384417563E-2"/>
                  <c:y val="-1.3453075168926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AA-4288-BB4F-787F54785C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'3.2'!$C$5:$F$5</c15:sqref>
                  </c15:fullRef>
                </c:ext>
              </c:extLst>
              <c:f>'3.2'!$C$5:$F$5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'3.2'!$C$8:$K$8</c15:sqref>
                  </c15:fullRef>
                </c:ext>
              </c:extLst>
              <c:f>'3.2'!$C$8:$J$8</c:f>
              <c:numCache>
                <c:formatCode>0</c:formatCode>
                <c:ptCount val="8"/>
                <c:pt idx="0">
                  <c:v>22.867431662289221</c:v>
                </c:pt>
                <c:pt idx="1">
                  <c:v>20.03750579509197</c:v>
                </c:pt>
                <c:pt idx="2">
                  <c:v>20.541339665188119</c:v>
                </c:pt>
                <c:pt idx="3">
                  <c:v>23.990266880129131</c:v>
                </c:pt>
                <c:pt idx="4">
                  <c:v>28.228191358749608</c:v>
                </c:pt>
                <c:pt idx="6">
                  <c:v>25.088729594813159</c:v>
                </c:pt>
                <c:pt idx="7">
                  <c:v>23.300760265163419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F4-4B4C-B7A9-84451BDCB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'3.2'!$L$5</c15:sqref>
                  </c15:fullRef>
                </c:ext>
              </c:extLst>
              <c:f>'3.2'!$L$5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F4-4B4C-B7A9-84451BDCB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623896"/>
        <c:axId val="473618976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1208875286916601E-3"/>
              <c:y val="0.3642569057246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between"/>
      </c:valAx>
      <c:valAx>
        <c:axId val="473618976"/>
        <c:scaling>
          <c:orientation val="minMax"/>
          <c:max val="1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73623896"/>
        <c:crosses val="max"/>
        <c:crossBetween val="between"/>
      </c:valAx>
      <c:catAx>
        <c:axId val="4736238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3618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3.5231336696282041E-2"/>
          <c:y val="0.90977131006136691"/>
          <c:w val="0.95521949660924566"/>
          <c:h val="7.6939658028912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43766001642428E-2"/>
          <c:y val="5.0838066729262145E-2"/>
          <c:w val="0.83448101991803381"/>
          <c:h val="0.76170845665568399"/>
        </c:manualLayout>
      </c:layout>
      <c:lineChart>
        <c:grouping val="standard"/>
        <c:varyColors val="0"/>
        <c:ser>
          <c:idx val="0"/>
          <c:order val="0"/>
          <c:tx>
            <c:strRef>
              <c:f>'3.3'!$B$6</c:f>
              <c:strCache>
                <c:ptCount val="1"/>
                <c:pt idx="0">
                  <c:v>Resultat før skatt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'3.3'!$C$5:$K$5</c15:sqref>
                  </c15:fullRef>
                </c:ext>
              </c:extLst>
              <c:f>'3.3'!$C$5:$J$5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H1 2021</c:v>
                </c:pt>
                <c:pt idx="7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'3.3'!$C$6:$K$6</c15:sqref>
                  </c15:fullRef>
                </c:ext>
              </c:extLst>
              <c:f>'3.3'!$C$6:$J$6</c:f>
              <c:numCache>
                <c:formatCode>_-* #\ ##0_-;\-* #\ ##0_-;_-* "-"??_-;_-@_-</c:formatCode>
                <c:ptCount val="8"/>
                <c:pt idx="0">
                  <c:v>29.990509507046141</c:v>
                </c:pt>
                <c:pt idx="1">
                  <c:v>24.316357011507979</c:v>
                </c:pt>
                <c:pt idx="2">
                  <c:v>24.056960305416009</c:v>
                </c:pt>
                <c:pt idx="3">
                  <c:v>27.25907270934399</c:v>
                </c:pt>
                <c:pt idx="4">
                  <c:v>35.914950812704816</c:v>
                </c:pt>
                <c:pt idx="6">
                  <c:v>30.088151818961862</c:v>
                </c:pt>
                <c:pt idx="7">
                  <c:v>22.668315367730401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29-A58D-E2862FA1A802}"/>
            </c:ext>
          </c:extLst>
        </c:ser>
        <c:ser>
          <c:idx val="1"/>
          <c:order val="1"/>
          <c:tx>
            <c:strRef>
              <c:f>'3.3'!$B$7</c:f>
              <c:strCache>
                <c:ptCount val="1"/>
                <c:pt idx="0">
                  <c:v>Egenkapitalavkastning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'3.3'!$C$5:$F$5</c15:sqref>
                  </c15:fullRef>
                </c:ext>
              </c:extLst>
              <c:f>'3.3'!$C$5:$F$5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'3.3'!$C$7:$K$7</c15:sqref>
                  </c15:fullRef>
                </c:ext>
              </c:extLst>
              <c:f>'3.3'!$C$7:$J$7</c:f>
              <c:numCache>
                <c:formatCode>_-* #\ ##0_-;\-* #\ ##0_-;_-* "-"??_-;_-@_-</c:formatCode>
                <c:ptCount val="8"/>
                <c:pt idx="0">
                  <c:v>53.588823378620873</c:v>
                </c:pt>
                <c:pt idx="1">
                  <c:v>38.134016002795583</c:v>
                </c:pt>
                <c:pt idx="2">
                  <c:v>40.21103889474724</c:v>
                </c:pt>
                <c:pt idx="3">
                  <c:v>45.828354818964009</c:v>
                </c:pt>
                <c:pt idx="4">
                  <c:v>59.72839746444857</c:v>
                </c:pt>
                <c:pt idx="6">
                  <c:v>51.596259258108788</c:v>
                </c:pt>
                <c:pt idx="7">
                  <c:v>36.570620144761001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2-4C29-A58D-E2862FA1A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2"/>
          <c:order val="2"/>
          <c:marker>
            <c:symbol val="none"/>
          </c:marker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'3.3'!$L$5</c15:sqref>
                  </c15:fullRef>
                </c:ext>
              </c:extLst>
              <c:f>'3.3'!$L$5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2-4C29-A58D-E2862FA1A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089695"/>
        <c:axId val="743089039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6.1349693251533744E-3"/>
              <c:y val="0.351756361033383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between"/>
      </c:valAx>
      <c:valAx>
        <c:axId val="743089039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743089695"/>
        <c:crosses val="max"/>
        <c:crossBetween val="between"/>
      </c:valAx>
      <c:catAx>
        <c:axId val="743089695"/>
        <c:scaling>
          <c:orientation val="minMax"/>
        </c:scaling>
        <c:delete val="1"/>
        <c:axPos val="b"/>
        <c:majorTickMark val="out"/>
        <c:minorTickMark val="none"/>
        <c:tickLblPos val="nextTo"/>
        <c:crossAx val="743089039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663761623371848E-2"/>
          <c:y val="3.2256080723995294E-2"/>
          <c:w val="0.86997743084281254"/>
          <c:h val="0.7485160409825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'3.4'!$C$9</c:f>
              <c:strCache>
                <c:ptCount val="1"/>
                <c:pt idx="0">
                  <c:v>H1 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'3.4'!$B$10:$B$12</c:f>
              <c:strCache>
                <c:ptCount val="3"/>
                <c:pt idx="0">
                  <c:v>Forvaltningsgodtgjørelse</c:v>
                </c:pt>
                <c:pt idx="1">
                  <c:v>Inntekter fra individuell porteføljeforvaltning</c:v>
                </c:pt>
                <c:pt idx="2">
                  <c:v>Øvrige inntekter</c:v>
                </c:pt>
              </c:strCache>
            </c:strRef>
          </c:cat>
          <c:val>
            <c:numRef>
              <c:f>'3.4'!$C$10:$C$12</c:f>
              <c:numCache>
                <c:formatCode>0</c:formatCode>
                <c:ptCount val="3"/>
                <c:pt idx="0">
                  <c:v>79.9863674313481</c:v>
                </c:pt>
                <c:pt idx="1">
                  <c:v>18.503570143539331</c:v>
                </c:pt>
                <c:pt idx="2">
                  <c:v>1.5100624251125709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7-4C98-A3A4-E1A5184B0871}"/>
            </c:ext>
          </c:extLst>
        </c:ser>
        <c:ser>
          <c:idx val="1"/>
          <c:order val="1"/>
          <c:tx>
            <c:strRef>
              <c:f>'3.4'!$D$9</c:f>
              <c:strCache>
                <c:ptCount val="1"/>
                <c:pt idx="0">
                  <c:v>H1 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'3.4'!$B$10:$B$12</c:f>
              <c:strCache>
                <c:ptCount val="3"/>
                <c:pt idx="0">
                  <c:v>Forvaltningsgodtgjørelse</c:v>
                </c:pt>
                <c:pt idx="1">
                  <c:v>Inntekter fra individuell porteføljeforvaltning</c:v>
                </c:pt>
                <c:pt idx="2">
                  <c:v>Øvrige inntekter</c:v>
                </c:pt>
              </c:strCache>
            </c:strRef>
          </c:cat>
          <c:val>
            <c:numRef>
              <c:f>'3.4'!$D$10:$D$12</c:f>
              <c:numCache>
                <c:formatCode>0</c:formatCode>
                <c:ptCount val="3"/>
                <c:pt idx="0">
                  <c:v>81.508827527917092</c:v>
                </c:pt>
                <c:pt idx="1">
                  <c:v>16.707475037779869</c:v>
                </c:pt>
                <c:pt idx="2">
                  <c:v>1.783697434303037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7-4C98-A3A4-E1A5184B0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scatterChart>
        <c:scatterStyle val="lineMarker"/>
        <c:varyColors val="0"/>
        <c:ser>
          <c:idx val="2"/>
          <c:order val="2"/>
          <c:tx>
            <c:strRef>
              <c:f>'3.4'!$E$9</c:f>
              <c:strCache>
                <c:ptCount val="1"/>
                <c:pt idx="0">
                  <c:v>Prosentvis endring i inntekter innenfor kategori, fra H1 2021 til H1 2022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3"/>
            <c:spPr>
              <a:solidFill>
                <a:srgbClr val="71C277"/>
              </a:solidFill>
              <a:ln>
                <a:noFill/>
              </a:ln>
            </c:spPr>
          </c:marker>
          <c:yVal>
            <c:numRef>
              <c:f>'3.4'!$E$10:$E$12</c:f>
              <c:numCache>
                <c:formatCode>0</c:formatCode>
                <c:ptCount val="3"/>
                <c:pt idx="0">
                  <c:v>6.7679311442314569</c:v>
                </c:pt>
                <c:pt idx="1">
                  <c:v>-5.3964474420119357</c:v>
                </c:pt>
                <c:pt idx="2">
                  <c:v>23.759470244635938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47-4C98-A3A4-E1A5184B0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30279"/>
        <c:axId val="33133887"/>
      </c:scatterChart>
      <c:catAx>
        <c:axId val="939568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100"/>
          <c:min val="-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9696948208213287E-3"/>
              <c:y val="0.376267987869600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20"/>
      </c:valAx>
      <c:valAx>
        <c:axId val="33133887"/>
        <c:scaling>
          <c:orientation val="minMax"/>
          <c:max val="100"/>
          <c:min val="-4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33130279"/>
        <c:crosses val="max"/>
        <c:crossBetween val="midCat"/>
        <c:majorUnit val="20"/>
      </c:valAx>
      <c:valAx>
        <c:axId val="33130279"/>
        <c:scaling>
          <c:orientation val="minMax"/>
        </c:scaling>
        <c:delete val="1"/>
        <c:axPos val="b"/>
        <c:majorTickMark val="out"/>
        <c:minorTickMark val="none"/>
        <c:tickLblPos val="nextTo"/>
        <c:crossAx val="33133887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777857732634034E-2"/>
          <c:y val="2.8751114954654738E-2"/>
          <c:w val="0.60046884297635028"/>
          <c:h val="0.92093443387469942"/>
        </c:manualLayout>
      </c:layout>
      <c:pieChart>
        <c:varyColors val="1"/>
        <c:ser>
          <c:idx val="0"/>
          <c:order val="0"/>
          <c:tx>
            <c:strRef>
              <c:f>'3.5'!$B$5</c:f>
              <c:strCache>
                <c:ptCount val="1"/>
                <c:pt idx="0">
                  <c:v>H1 2022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4824-4688-B3C6-AE1E0EF91755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4824-4688-B3C6-AE1E0EF91755}"/>
              </c:ext>
            </c:extLst>
          </c:dPt>
          <c:dPt>
            <c:idx val="2"/>
            <c:bubble3D val="0"/>
            <c:spPr>
              <a:solidFill>
                <a:srgbClr val="005F50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4824-4688-B3C6-AE1E0EF91755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4824-4688-B3C6-AE1E0EF91755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9-4824-4688-B3C6-AE1E0EF91755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</c:spPr>
            <c:extLst>
              <c:ext xmlns:c16="http://schemas.microsoft.com/office/drawing/2014/chart" uri="{C3380CC4-5D6E-409C-BE32-E72D297353CC}">
                <c16:uniqueId val="{0000000B-4824-4688-B3C6-AE1E0EF91755}"/>
              </c:ext>
            </c:extLst>
          </c:dPt>
          <c:dPt>
            <c:idx val="6"/>
            <c:bubble3D val="0"/>
            <c:spPr>
              <a:solidFill>
                <a:srgbClr val="751A21"/>
              </a:solidFill>
            </c:spPr>
            <c:extLst>
              <c:ext xmlns:c16="http://schemas.microsoft.com/office/drawing/2014/chart" uri="{C3380CC4-5D6E-409C-BE32-E72D297353CC}">
                <c16:uniqueId val="{0000000D-4824-4688-B3C6-AE1E0EF91755}"/>
              </c:ext>
            </c:extLst>
          </c:dPt>
          <c:dPt>
            <c:idx val="7"/>
            <c:bubble3D val="0"/>
            <c:spPr>
              <a:solidFill>
                <a:srgbClr val="F75C45"/>
              </a:solidFill>
            </c:spPr>
            <c:extLst>
              <c:ext xmlns:c16="http://schemas.microsoft.com/office/drawing/2014/chart" uri="{C3380CC4-5D6E-409C-BE32-E72D297353CC}">
                <c16:uniqueId val="{0000000F-4824-4688-B3C6-AE1E0EF9175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'3.5'!$A$6:$A$11</c:f>
              <c:strCache>
                <c:ptCount val="6"/>
                <c:pt idx="0">
                  <c:v>Aksjefond</c:v>
                </c:pt>
                <c:pt idx="1">
                  <c:v>Obligasjonsfond</c:v>
                </c:pt>
                <c:pt idx="2">
                  <c:v>AIF</c:v>
                </c:pt>
                <c:pt idx="3">
                  <c:v>Kombinasjonsfond</c:v>
                </c:pt>
                <c:pt idx="4">
                  <c:v>Pengemarkedsfond</c:v>
                </c:pt>
                <c:pt idx="5">
                  <c:v>Andre verdipapirfond</c:v>
                </c:pt>
              </c:strCache>
            </c:strRef>
          </c:cat>
          <c:val>
            <c:numRef>
              <c:f>'3.5'!$B$6:$B$11</c:f>
              <c:numCache>
                <c:formatCode>_(* #,##0.00_);_(* \(#,##0.00\);_(* "-"??_);_(@_)</c:formatCode>
                <c:ptCount val="6"/>
                <c:pt idx="0">
                  <c:v>0.7028338064695584</c:v>
                </c:pt>
                <c:pt idx="1">
                  <c:v>0.13771050812376259</c:v>
                </c:pt>
                <c:pt idx="2">
                  <c:v>6.1061417036176513E-2</c:v>
                </c:pt>
                <c:pt idx="3">
                  <c:v>3.6337322267126992E-2</c:v>
                </c:pt>
                <c:pt idx="4">
                  <c:v>3.35217697203724E-2</c:v>
                </c:pt>
                <c:pt idx="5">
                  <c:v>2.853517638300309E-2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824-4688-B3C6-AE1E0EF917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628161185734137"/>
          <c:y val="0.33360097593434618"/>
          <c:w val="0.24639733758770349"/>
          <c:h val="0.38385724306984148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chemeClr val="bg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1857257001591"/>
          <c:y val="2.3640661938534278E-2"/>
          <c:w val="0.81169724989926995"/>
          <c:h val="0.71320950125771221"/>
        </c:manualLayout>
      </c:layout>
      <c:lineChart>
        <c:grouping val="standard"/>
        <c:varyColors val="0"/>
        <c:ser>
          <c:idx val="0"/>
          <c:order val="0"/>
          <c:tx>
            <c:strRef>
              <c:f>'3.6'!$B$7</c:f>
              <c:strCache>
                <c:ptCount val="1"/>
                <c:pt idx="0">
                  <c:v>Driftsinntekter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3.4683796949235124E-2"/>
                  <c:y val="2.5477618928150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A0-4477-A51A-32A7CCA298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'3.6'!$C$6:$K$6</c15:sqref>
                  </c15:fullRef>
                </c:ext>
              </c:extLst>
              <c:f>'3.6'!$C$6:$J$6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H1 2021</c:v>
                </c:pt>
                <c:pt idx="7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'3.6'!$C$7:$K$7</c15:sqref>
                  </c15:fullRef>
                </c:ext>
              </c:extLst>
              <c:f>'3.6'!$C$7:$J$7</c:f>
              <c:numCache>
                <c:formatCode>0</c:formatCode>
                <c:ptCount val="8"/>
                <c:pt idx="0">
                  <c:v>128.61998843305162</c:v>
                </c:pt>
                <c:pt idx="1">
                  <c:v>133.9926304477041</c:v>
                </c:pt>
                <c:pt idx="2">
                  <c:v>127.09794940245389</c:v>
                </c:pt>
                <c:pt idx="3">
                  <c:v>127.53487699357642</c:v>
                </c:pt>
                <c:pt idx="4">
                  <c:v>133.2569</c:v>
                </c:pt>
                <c:pt idx="6">
                  <c:v>106.4730805812718</c:v>
                </c:pt>
                <c:pt idx="7">
                  <c:v>109.68367405332801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49-46E7-B567-3EDE4DB8F4E6}"/>
            </c:ext>
          </c:extLst>
        </c:ser>
        <c:ser>
          <c:idx val="1"/>
          <c:order val="1"/>
          <c:tx>
            <c:strRef>
              <c:f>'3.6'!$B$8</c:f>
              <c:strCache>
                <c:ptCount val="1"/>
                <c:pt idx="0">
                  <c:v>Driftskostnader / eiendeler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2.4278794420222613E-2"/>
                  <c:y val="2.8802991122902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A0-4477-A51A-32A7CCA298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'3.6'!$C$6:$K$6</c15:sqref>
                  </c15:fullRef>
                </c:ext>
              </c:extLst>
              <c:f>'3.6'!$C$6:$J$6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H1 2021</c:v>
                </c:pt>
                <c:pt idx="7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'3.6'!$C$8:$K$8</c15:sqref>
                  </c15:fullRef>
                </c:ext>
              </c:extLst>
              <c:f>'3.6'!$C$8:$J$8</c:f>
              <c:numCache>
                <c:formatCode>0</c:formatCode>
                <c:ptCount val="8"/>
                <c:pt idx="0">
                  <c:v>87.687383231123079</c:v>
                </c:pt>
                <c:pt idx="1">
                  <c:v>97.452060421201097</c:v>
                </c:pt>
                <c:pt idx="2">
                  <c:v>87.766455336486231</c:v>
                </c:pt>
                <c:pt idx="3">
                  <c:v>73.637670995012243</c:v>
                </c:pt>
                <c:pt idx="4">
                  <c:v>79.576650000000001</c:v>
                </c:pt>
                <c:pt idx="6">
                  <c:v>67.384361328413718</c:v>
                </c:pt>
                <c:pt idx="7">
                  <c:v>78.359292684815202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49-46E7-B567-3EDE4DB8F4E6}"/>
            </c:ext>
          </c:extLst>
        </c:ser>
        <c:ser>
          <c:idx val="2"/>
          <c:order val="2"/>
          <c:tx>
            <c:strRef>
              <c:f>'3.6'!$B$9</c:f>
              <c:strCache>
                <c:ptCount val="1"/>
                <c:pt idx="0">
                  <c:v>Driftsmargin 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2.7747583782419701E-2"/>
                  <c:y val="-2.8958394655172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A0-4477-A51A-32A7CCA298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'3.6'!$C$6:$K$6</c15:sqref>
                  </c15:fullRef>
                </c:ext>
              </c:extLst>
              <c:f>'3.6'!$C$6:$J$6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H1 2021</c:v>
                </c:pt>
                <c:pt idx="7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'3.6'!$C$9:$K$9</c15:sqref>
                  </c15:fullRef>
                </c:ext>
              </c:extLst>
              <c:f>'3.6'!$C$9:$J$9</c:f>
              <c:numCache>
                <c:formatCode>0</c:formatCode>
                <c:ptCount val="8"/>
                <c:pt idx="0">
                  <c:v>31.824451005322928</c:v>
                </c:pt>
                <c:pt idx="1">
                  <c:v>27.270581900222041</c:v>
                </c:pt>
                <c:pt idx="2">
                  <c:v>30.945813249452996</c:v>
                </c:pt>
                <c:pt idx="3">
                  <c:v>42.260758209128021</c:v>
                </c:pt>
                <c:pt idx="4">
                  <c:v>40.283299999999997</c:v>
                </c:pt>
                <c:pt idx="6">
                  <c:v>42.973507424122367</c:v>
                </c:pt>
                <c:pt idx="7">
                  <c:v>28.55883670826249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49-46E7-B567-3EDE4DB8F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'3.6'!$L$6</c15:sqref>
                  </c15:fullRef>
                </c:ext>
              </c:extLst>
              <c:f>'3.6'!$L$6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49-46E7-B567-3EDE4DB8F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645216"/>
        <c:axId val="473638984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35158094599877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between"/>
      </c:valAx>
      <c:valAx>
        <c:axId val="473638984"/>
        <c:scaling>
          <c:orientation val="minMax"/>
          <c:max val="1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73645216"/>
        <c:crosses val="max"/>
        <c:crossBetween val="between"/>
      </c:valAx>
      <c:catAx>
        <c:axId val="473645216"/>
        <c:scaling>
          <c:orientation val="minMax"/>
        </c:scaling>
        <c:delete val="1"/>
        <c:axPos val="b"/>
        <c:majorTickMark val="out"/>
        <c:minorTickMark val="none"/>
        <c:tickLblPos val="nextTo"/>
        <c:crossAx val="473638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849692055819755"/>
          <c:y val="0.85262860892388448"/>
          <c:w val="0.73930978924664115"/>
          <c:h val="0.122371391076115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31786158309159"/>
          <c:y val="5.2009456264775412E-2"/>
          <c:w val="0.77263710457245471"/>
          <c:h val="0.71050356703369177"/>
        </c:manualLayout>
      </c:layout>
      <c:lineChart>
        <c:grouping val="standard"/>
        <c:varyColors val="0"/>
        <c:ser>
          <c:idx val="0"/>
          <c:order val="0"/>
          <c:tx>
            <c:strRef>
              <c:f>'3.7'!$B$7</c:f>
              <c:strCache>
                <c:ptCount val="1"/>
                <c:pt idx="0">
                  <c:v>Resultat før skatt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6.138969470921414E-2"/>
                  <c:y val="3.2233437623157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CE-4DCE-B0A3-0ECE638C40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'3.7'!$C$6:$K$6</c15:sqref>
                  </c15:fullRef>
                </c:ext>
              </c:extLst>
              <c:f>'3.7'!$C$6:$J$6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H1 2021</c:v>
                </c:pt>
                <c:pt idx="7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'3.7'!$C$7:$K$7</c15:sqref>
                  </c15:fullRef>
                </c:ext>
              </c:extLst>
              <c:f>'3.7'!$C$7:$J$7</c:f>
              <c:numCache>
                <c:formatCode>0</c:formatCode>
                <c:ptCount val="8"/>
                <c:pt idx="0">
                  <c:v>40.871128015541217</c:v>
                </c:pt>
                <c:pt idx="1">
                  <c:v>42.220254398146842</c:v>
                </c:pt>
                <c:pt idx="2">
                  <c:v>47.233956794047373</c:v>
                </c:pt>
                <c:pt idx="3">
                  <c:v>54.604260825056407</c:v>
                </c:pt>
                <c:pt idx="4">
                  <c:v>56.964985378517461</c:v>
                </c:pt>
                <c:pt idx="6">
                  <c:v>45.755217188284632</c:v>
                </c:pt>
                <c:pt idx="7">
                  <c:v>37.082947617877451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C-4371-8A8C-2FB2CB76EB21}"/>
            </c:ext>
          </c:extLst>
        </c:ser>
        <c:ser>
          <c:idx val="1"/>
          <c:order val="1"/>
          <c:tx>
            <c:strRef>
              <c:f>'3.7'!$B$8</c:f>
              <c:strCache>
                <c:ptCount val="1"/>
                <c:pt idx="0">
                  <c:v>Egenkapitalavkastning 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6.1390385412349931E-2"/>
                  <c:y val="3.7844176525942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CE-4DCE-B0A3-0ECE638C40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'3.7'!$C$6:$K$6</c15:sqref>
                  </c15:fullRef>
                </c:ext>
              </c:extLst>
              <c:f>'3.7'!$C$6:$J$6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H1 2021</c:v>
                </c:pt>
                <c:pt idx="7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'3.7'!$C$8:$K$8</c15:sqref>
                  </c15:fullRef>
                </c:ext>
              </c:extLst>
              <c:f>'3.7'!$C$8:$J$8</c:f>
              <c:numCache>
                <c:formatCode>0</c:formatCode>
                <c:ptCount val="8"/>
                <c:pt idx="0">
                  <c:v>71.593010923417538</c:v>
                </c:pt>
                <c:pt idx="1">
                  <c:v>76.610861980268083</c:v>
                </c:pt>
                <c:pt idx="2">
                  <c:v>90.853536049459365</c:v>
                </c:pt>
                <c:pt idx="3">
                  <c:v>124.2384268805279</c:v>
                </c:pt>
                <c:pt idx="4">
                  <c:v>112.69464581321679</c:v>
                </c:pt>
                <c:pt idx="6">
                  <c:v>107.8022765318107</c:v>
                </c:pt>
                <c:pt idx="7">
                  <c:v>81.563430128385477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C-4371-8A8C-2FB2CB76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2"/>
          <c:order val="2"/>
          <c:marker>
            <c:symbol val="none"/>
          </c:marker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'3.7'!$L$6</c15:sqref>
                  </c15:fullRef>
                </c:ext>
              </c:extLst>
              <c:f>'3.7'!$L$6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1C-4371-8A8C-2FB2CB76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392111"/>
        <c:axId val="671391783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6.006006006006006E-3"/>
              <c:y val="0.351580945998771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between"/>
        <c:majorUnit val="25"/>
      </c:valAx>
      <c:valAx>
        <c:axId val="671391783"/>
        <c:scaling>
          <c:orientation val="minMax"/>
          <c:max val="12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71392111"/>
        <c:crosses val="max"/>
        <c:crossBetween val="between"/>
        <c:majorUnit val="25"/>
      </c:valAx>
      <c:catAx>
        <c:axId val="671392111"/>
        <c:scaling>
          <c:orientation val="minMax"/>
        </c:scaling>
        <c:delete val="1"/>
        <c:axPos val="b"/>
        <c:majorTickMark val="out"/>
        <c:minorTickMark val="none"/>
        <c:tickLblPos val="nextTo"/>
        <c:crossAx val="671391783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467015419326175E-2"/>
          <c:y val="3.2256080723995294E-2"/>
          <c:w val="0.88524618066746896"/>
          <c:h val="0.788988439685744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'3.8'!$C$7</c:f>
              <c:strCache>
                <c:ptCount val="1"/>
                <c:pt idx="0">
                  <c:v>H1 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'3.8'!$B$8:$B$10</c:f>
              <c:strCache>
                <c:ptCount val="3"/>
                <c:pt idx="0">
                  <c:v>Forvaltningsgodtgjørelse</c:v>
                </c:pt>
                <c:pt idx="1">
                  <c:v>Øvrige inntekter</c:v>
                </c:pt>
                <c:pt idx="2">
                  <c:v>Inntekter fra individuell porteføljeforvaltning</c:v>
                </c:pt>
              </c:strCache>
            </c:strRef>
          </c:cat>
          <c:val>
            <c:numRef>
              <c:f>'3.8'!$C$8:$C$10</c:f>
              <c:numCache>
                <c:formatCode>_-* #\ ##0_-;\-* #\ ##0_-;_-* "-"??_-;_-@_-</c:formatCode>
                <c:ptCount val="3"/>
                <c:pt idx="0">
                  <c:v>69.776552864574356</c:v>
                </c:pt>
                <c:pt idx="1">
                  <c:v>19.742997898508289</c:v>
                </c:pt>
                <c:pt idx="2">
                  <c:v>10.48044923691735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9-4FDB-8C82-A62D7D8F4D5D}"/>
            </c:ext>
          </c:extLst>
        </c:ser>
        <c:ser>
          <c:idx val="1"/>
          <c:order val="1"/>
          <c:tx>
            <c:strRef>
              <c:f>'3.8'!$D$7</c:f>
              <c:strCache>
                <c:ptCount val="1"/>
                <c:pt idx="0">
                  <c:v>H2 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'3.8'!$B$8:$B$10</c:f>
              <c:strCache>
                <c:ptCount val="3"/>
                <c:pt idx="0">
                  <c:v>Forvaltningsgodtgjørelse</c:v>
                </c:pt>
                <c:pt idx="1">
                  <c:v>Øvrige inntekter</c:v>
                </c:pt>
                <c:pt idx="2">
                  <c:v>Inntekter fra individuell porteføljeforvaltning</c:v>
                </c:pt>
              </c:strCache>
            </c:strRef>
          </c:cat>
          <c:val>
            <c:numRef>
              <c:f>'3.8'!$D$8:$D$10</c:f>
              <c:numCache>
                <c:formatCode>_-* #\ ##0_-;\-* #\ ##0_-;_-* "-"??_-;_-@_-</c:formatCode>
                <c:ptCount val="3"/>
                <c:pt idx="0">
                  <c:v>73.609629443213421</c:v>
                </c:pt>
                <c:pt idx="1">
                  <c:v>15.60721103383932</c:v>
                </c:pt>
                <c:pt idx="2">
                  <c:v>10.783159522947271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9-4FDB-8C82-A62D7D8F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scatterChart>
        <c:scatterStyle val="lineMarker"/>
        <c:varyColors val="0"/>
        <c:ser>
          <c:idx val="2"/>
          <c:order val="2"/>
          <c:tx>
            <c:strRef>
              <c:f>'3.8'!$E$7</c:f>
              <c:strCache>
                <c:ptCount val="1"/>
                <c:pt idx="0">
                  <c:v>Prosentvis endring i inntekter innenfor kategori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3"/>
            <c:spPr>
              <a:solidFill>
                <a:srgbClr val="71C277"/>
              </a:solidFill>
              <a:ln>
                <a:noFill/>
              </a:ln>
            </c:spPr>
          </c:marker>
          <c:yVal>
            <c:numRef>
              <c:f>'3.8'!$E$8:$E$10</c:f>
              <c:numCache>
                <c:formatCode>_-* #\ ##0_-;\-* #\ ##0_-;_-* "-"??_-;_-@_-</c:formatCode>
                <c:ptCount val="3"/>
                <c:pt idx="0">
                  <c:v>18.418448862547919</c:v>
                </c:pt>
                <c:pt idx="1">
                  <c:v>-11.2626509387869</c:v>
                </c:pt>
                <c:pt idx="2">
                  <c:v>15.494254082625501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89-4FDB-8C82-A62D7D8F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6320920"/>
        <c:axId val="976321904"/>
      </c:scatterChart>
      <c:catAx>
        <c:axId val="939568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75"/>
          <c:min val="-1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5.9696948208213287E-3"/>
              <c:y val="0.369131777481143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15"/>
      </c:valAx>
      <c:valAx>
        <c:axId val="976321904"/>
        <c:scaling>
          <c:orientation val="minMax"/>
          <c:max val="75"/>
          <c:min val="-15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976320920"/>
        <c:crosses val="max"/>
        <c:crossBetween val="midCat"/>
        <c:majorUnit val="15"/>
      </c:valAx>
      <c:valAx>
        <c:axId val="976320920"/>
        <c:scaling>
          <c:orientation val="minMax"/>
        </c:scaling>
        <c:delete val="1"/>
        <c:axPos val="b"/>
        <c:majorTickMark val="out"/>
        <c:minorTickMark val="none"/>
        <c:tickLblPos val="nextTo"/>
        <c:crossAx val="97632190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89118732749253E-2"/>
          <c:y val="4.0459764255984902E-2"/>
          <c:w val="0.82734544580236613"/>
          <c:h val="0.76323490057317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'3.9'!$A$7</c:f>
              <c:strCache>
                <c:ptCount val="1"/>
                <c:pt idx="0">
                  <c:v>Aksjefond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'3.9'!$B$6:$N$6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H1 2022</c:v>
                </c:pt>
              </c:strCache>
            </c:strRef>
          </c:cat>
          <c:val>
            <c:numRef>
              <c:f>'3.9'!$B$7:$N$7</c:f>
              <c:numCache>
                <c:formatCode>_-* #\ ##0_-;\-* #\ ##0_-;_-* "-"??_-;_-@_-</c:formatCode>
                <c:ptCount val="13"/>
                <c:pt idx="0">
                  <c:v>58.07848074394704</c:v>
                </c:pt>
                <c:pt idx="1">
                  <c:v>51.025450955500915</c:v>
                </c:pt>
                <c:pt idx="2">
                  <c:v>49.505522778261735</c:v>
                </c:pt>
                <c:pt idx="3">
                  <c:v>56.652827520117711</c:v>
                </c:pt>
                <c:pt idx="4">
                  <c:v>48.841560472304764</c:v>
                </c:pt>
                <c:pt idx="5">
                  <c:v>47.586999361651564</c:v>
                </c:pt>
                <c:pt idx="6">
                  <c:v>49.846649632709358</c:v>
                </c:pt>
                <c:pt idx="7">
                  <c:v>54.061759498642523</c:v>
                </c:pt>
                <c:pt idx="8">
                  <c:v>51.995534887784686</c:v>
                </c:pt>
                <c:pt idx="9">
                  <c:v>55.155992593388333</c:v>
                </c:pt>
                <c:pt idx="10">
                  <c:v>55.681707381300839</c:v>
                </c:pt>
                <c:pt idx="11">
                  <c:v>60.514057145711007</c:v>
                </c:pt>
                <c:pt idx="12">
                  <c:v>59.520443646532108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E-472A-BB14-D540EF1FB00F}"/>
            </c:ext>
          </c:extLst>
        </c:ser>
        <c:ser>
          <c:idx val="1"/>
          <c:order val="1"/>
          <c:tx>
            <c:strRef>
              <c:f>'3.9'!$A$8</c:f>
              <c:strCache>
                <c:ptCount val="1"/>
                <c:pt idx="0">
                  <c:v>Kombinasjonsfond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'3.9'!$B$6:$N$6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H1 2022</c:v>
                </c:pt>
              </c:strCache>
            </c:strRef>
          </c:cat>
          <c:val>
            <c:numRef>
              <c:f>'3.9'!$B$8:$N$8</c:f>
              <c:numCache>
                <c:formatCode>_-* #\ ##0_-;\-* #\ ##0_-;_-* "-"??_-;_-@_-</c:formatCode>
                <c:ptCount val="13"/>
                <c:pt idx="0">
                  <c:v>3.5622142753274746</c:v>
                </c:pt>
                <c:pt idx="1">
                  <c:v>3.7763831449710197</c:v>
                </c:pt>
                <c:pt idx="2">
                  <c:v>3.8855832319479422</c:v>
                </c:pt>
                <c:pt idx="3">
                  <c:v>5.3866495830886825</c:v>
                </c:pt>
                <c:pt idx="4">
                  <c:v>4.9513447444942527</c:v>
                </c:pt>
                <c:pt idx="5">
                  <c:v>5.4523164726693363</c:v>
                </c:pt>
                <c:pt idx="6">
                  <c:v>5.3372270300478757</c:v>
                </c:pt>
                <c:pt idx="7">
                  <c:v>4.338299270191297</c:v>
                </c:pt>
                <c:pt idx="8">
                  <c:v>4.7199680446495593</c:v>
                </c:pt>
                <c:pt idx="9">
                  <c:v>4.5054051314325418</c:v>
                </c:pt>
                <c:pt idx="10">
                  <c:v>4.3644557925525174</c:v>
                </c:pt>
                <c:pt idx="11">
                  <c:v>4.452328064008281</c:v>
                </c:pt>
                <c:pt idx="12">
                  <c:v>4.8329512725368717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E-472A-BB14-D540EF1FB00F}"/>
            </c:ext>
          </c:extLst>
        </c:ser>
        <c:ser>
          <c:idx val="2"/>
          <c:order val="2"/>
          <c:tx>
            <c:strRef>
              <c:f>'3.9'!$A$9</c:f>
              <c:strCache>
                <c:ptCount val="1"/>
                <c:pt idx="0">
                  <c:v>Obligasjonsfond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'3.9'!$B$6:$N$6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H1 2022</c:v>
                </c:pt>
              </c:strCache>
            </c:strRef>
          </c:cat>
          <c:val>
            <c:numRef>
              <c:f>'3.9'!$B$9:$N$9</c:f>
              <c:numCache>
                <c:formatCode>_-* #\ ##0_-;\-* #\ ##0_-;_-* "-"??_-;_-@_-</c:formatCode>
                <c:ptCount val="13"/>
                <c:pt idx="0">
                  <c:v>20.433747512781206</c:v>
                </c:pt>
                <c:pt idx="1">
                  <c:v>25.293022043639386</c:v>
                </c:pt>
                <c:pt idx="2">
                  <c:v>30.973428827135645</c:v>
                </c:pt>
                <c:pt idx="3">
                  <c:v>25.480486364242459</c:v>
                </c:pt>
                <c:pt idx="4">
                  <c:v>34.394496174506202</c:v>
                </c:pt>
                <c:pt idx="5">
                  <c:v>35.859957010275131</c:v>
                </c:pt>
                <c:pt idx="6">
                  <c:v>34.34146721443792</c:v>
                </c:pt>
                <c:pt idx="7">
                  <c:v>30.794629369500637</c:v>
                </c:pt>
                <c:pt idx="8">
                  <c:v>33.70261309713328</c:v>
                </c:pt>
                <c:pt idx="9">
                  <c:v>31.735118853802174</c:v>
                </c:pt>
                <c:pt idx="10">
                  <c:v>32.475339621077403</c:v>
                </c:pt>
                <c:pt idx="11">
                  <c:v>27.213621623339552</c:v>
                </c:pt>
                <c:pt idx="12">
                  <c:v>27.236600400879301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2E-472A-BB14-D540EF1FB00F}"/>
            </c:ext>
          </c:extLst>
        </c:ser>
        <c:ser>
          <c:idx val="3"/>
          <c:order val="3"/>
          <c:tx>
            <c:strRef>
              <c:f>'3.9'!$A$10</c:f>
              <c:strCache>
                <c:ptCount val="1"/>
                <c:pt idx="0">
                  <c:v>Pengemarkedsfond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'3.9'!$B$6:$N$6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H1 2022</c:v>
                </c:pt>
              </c:strCache>
            </c:strRef>
          </c:cat>
          <c:val>
            <c:numRef>
              <c:f>'3.9'!$B$10:$N$10</c:f>
              <c:numCache>
                <c:formatCode>_-* #\ ##0_-;\-* #\ ##0_-;_-* "-"??_-;_-@_-</c:formatCode>
                <c:ptCount val="13"/>
                <c:pt idx="0">
                  <c:v>17.482144645443299</c:v>
                </c:pt>
                <c:pt idx="1">
                  <c:v>19.34126005497561</c:v>
                </c:pt>
                <c:pt idx="2">
                  <c:v>15.106261710236055</c:v>
                </c:pt>
                <c:pt idx="3">
                  <c:v>12.097900103762582</c:v>
                </c:pt>
                <c:pt idx="4">
                  <c:v>9.5249758927691524</c:v>
                </c:pt>
                <c:pt idx="5">
                  <c:v>8.5874992887673578</c:v>
                </c:pt>
                <c:pt idx="6">
                  <c:v>8.6143121131086104</c:v>
                </c:pt>
                <c:pt idx="7">
                  <c:v>9.4398522645383771</c:v>
                </c:pt>
                <c:pt idx="8">
                  <c:v>8.2430354958853762</c:v>
                </c:pt>
                <c:pt idx="9">
                  <c:v>6.7692569455118399</c:v>
                </c:pt>
                <c:pt idx="10">
                  <c:v>5.4941137682927819</c:v>
                </c:pt>
                <c:pt idx="11">
                  <c:v>5.9405047156051403</c:v>
                </c:pt>
                <c:pt idx="12">
                  <c:v>6.3458844503733989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E-472A-BB14-D540EF1FB00F}"/>
            </c:ext>
          </c:extLst>
        </c:ser>
        <c:ser>
          <c:idx val="4"/>
          <c:order val="4"/>
          <c:tx>
            <c:strRef>
              <c:f>'3.9'!$A$11</c:f>
              <c:strCache>
                <c:ptCount val="1"/>
                <c:pt idx="0">
                  <c:v>Andre verdipapirfond</c:v>
                </c:pt>
              </c:strCache>
            </c:strRef>
          </c:tx>
          <c:spPr>
            <a:solidFill>
              <a:srgbClr val="751A21"/>
            </a:solidFill>
          </c:spPr>
          <c:invertIfNegative val="0"/>
          <c:cat>
            <c:strRef>
              <c:f>'3.9'!$B$6:$N$6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H1 2022</c:v>
                </c:pt>
              </c:strCache>
            </c:strRef>
          </c:cat>
          <c:val>
            <c:numRef>
              <c:f>'3.9'!$B$11:$N$11</c:f>
              <c:numCache>
                <c:formatCode>_-* #\ ##0_-;\-* #\ ##0_-;_-* "-"??_-;_-@_-</c:formatCode>
                <c:ptCount val="13"/>
                <c:pt idx="0">
                  <c:v>0.44341282250098812</c:v>
                </c:pt>
                <c:pt idx="1">
                  <c:v>0.56388380091306223</c:v>
                </c:pt>
                <c:pt idx="2">
                  <c:v>0.52920345241862321</c:v>
                </c:pt>
                <c:pt idx="3">
                  <c:v>0.38213642878856408</c:v>
                </c:pt>
                <c:pt idx="4">
                  <c:v>2.2876227159256293</c:v>
                </c:pt>
                <c:pt idx="5">
                  <c:v>2.513227866636611</c:v>
                </c:pt>
                <c:pt idx="6">
                  <c:v>1.8603440096962318</c:v>
                </c:pt>
                <c:pt idx="7">
                  <c:v>1.3654595971271639</c:v>
                </c:pt>
                <c:pt idx="8">
                  <c:v>1.3388484745470992</c:v>
                </c:pt>
                <c:pt idx="9">
                  <c:v>1.8342264758651066</c:v>
                </c:pt>
                <c:pt idx="10">
                  <c:v>1.9843834367764608</c:v>
                </c:pt>
                <c:pt idx="11">
                  <c:v>1.8794884513360219</c:v>
                </c:pt>
                <c:pt idx="12">
                  <c:v>2.0641202296783154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2E-472A-BB14-D540EF1FB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16968256"/>
        <c:axId val="616968584"/>
      </c:barChart>
      <c:lineChart>
        <c:grouping val="standard"/>
        <c:varyColors val="0"/>
        <c:ser>
          <c:idx val="5"/>
          <c:order val="5"/>
          <c:tx>
            <c:strRef>
              <c:f>'3.9'!$A$12</c:f>
              <c:strCache>
                <c:ptCount val="1"/>
                <c:pt idx="0">
                  <c:v>Sum forvaltningskapital (h-akse)</c:v>
                </c:pt>
              </c:strCache>
            </c:strRef>
          </c:tx>
          <c:spPr>
            <a:ln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'3.9'!$B$6:$M$6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'3.9'!$B$12:$N$12</c:f>
              <c:numCache>
                <c:formatCode>_-* #\ ##0_-;\-* #\ ##0_-;_-* "-"??_-;_-@_-</c:formatCode>
                <c:ptCount val="13"/>
                <c:pt idx="0">
                  <c:v>500.32540499999999</c:v>
                </c:pt>
                <c:pt idx="1">
                  <c:v>484.85609899999997</c:v>
                </c:pt>
                <c:pt idx="2">
                  <c:v>550.71050400000001</c:v>
                </c:pt>
                <c:pt idx="3">
                  <c:v>633.53473199999996</c:v>
                </c:pt>
                <c:pt idx="4">
                  <c:v>813.61169700000005</c:v>
                </c:pt>
                <c:pt idx="5">
                  <c:v>876.945831</c:v>
                </c:pt>
                <c:pt idx="6">
                  <c:v>926.67172900000003</c:v>
                </c:pt>
                <c:pt idx="7">
                  <c:v>1162.1670120000001</c:v>
                </c:pt>
                <c:pt idx="8">
                  <c:v>1141.4351429999999</c:v>
                </c:pt>
                <c:pt idx="9">
                  <c:v>1354.355873</c:v>
                </c:pt>
                <c:pt idx="10">
                  <c:v>1474.9172189999999</c:v>
                </c:pt>
                <c:pt idx="11">
                  <c:v>1762</c:v>
                </c:pt>
                <c:pt idx="12">
                  <c:v>1550.6153440000001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2E-472A-BB14-D540EF1FB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67216"/>
        <c:axId val="921570824"/>
      </c:line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1"/>
        <c:lblAlgn val="ctr"/>
        <c:lblOffset val="100"/>
        <c:noMultiLvlLbl val="0"/>
      </c:catAx>
      <c:valAx>
        <c:axId val="616968584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8365939523902242E-3"/>
              <c:y val="0.359447651610878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</c:valAx>
      <c:valAx>
        <c:axId val="921570824"/>
        <c:scaling>
          <c:orientation val="minMax"/>
          <c:max val="180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 kroner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67216"/>
        <c:crosses val="max"/>
        <c:crossBetween val="between"/>
      </c:valAx>
      <c:cat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16496826441984"/>
          <c:y val="0.89421374687069677"/>
          <c:w val="0.77992724529786572"/>
          <c:h val="9.3124448226134401E-2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28940390725637"/>
          <c:y val="4.0459764255984902E-2"/>
          <c:w val="0.7789075471888337"/>
          <c:h val="0.683901456965017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'3.10'!$B$7</c:f>
              <c:strCache>
                <c:ptCount val="1"/>
                <c:pt idx="0">
                  <c:v>Aksjer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'3.10'!$C$7:$J$7</c15:sqref>
                  </c15:fullRef>
                </c:ext>
              </c:extLst>
              <c:f>'3.10'!$D$7:$J$7</c:f>
              <c:numCache>
                <c:formatCode>_-* #\ ##0_-;\-* #\ ##0_-;_-* "-"??_-;_-@_-</c:formatCode>
                <c:ptCount val="7"/>
                <c:pt idx="0">
                  <c:v>24.937709228334572</c:v>
                </c:pt>
                <c:pt idx="1">
                  <c:v>15.284435218823045</c:v>
                </c:pt>
                <c:pt idx="2">
                  <c:v>17.601523194534938</c:v>
                </c:pt>
                <c:pt idx="3">
                  <c:v>20.533205068882801</c:v>
                </c:pt>
                <c:pt idx="4">
                  <c:v>21.684184873596969</c:v>
                </c:pt>
                <c:pt idx="5">
                  <c:v>24.74812198735756</c:v>
                </c:pt>
                <c:pt idx="6">
                  <c:v>23.894338091534038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F-42B2-AA92-930872F8857E}"/>
            </c:ext>
          </c:extLst>
        </c:ser>
        <c:ser>
          <c:idx val="1"/>
          <c:order val="1"/>
          <c:tx>
            <c:strRef>
              <c:f>'3.10'!$B$8</c:f>
              <c:strCache>
                <c:ptCount val="1"/>
                <c:pt idx="0">
                  <c:v>Obligasjoner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'3.10'!$C$8:$J$8</c15:sqref>
                  </c15:fullRef>
                </c:ext>
              </c:extLst>
              <c:f>'3.10'!$D$8:$J$8</c:f>
              <c:numCache>
                <c:formatCode>_-* #\ ##0_-;\-* #\ ##0_-;_-* "-"??_-;_-@_-</c:formatCode>
                <c:ptCount val="7"/>
                <c:pt idx="0">
                  <c:v>50.441729057176396</c:v>
                </c:pt>
                <c:pt idx="1">
                  <c:v>51.956930524475595</c:v>
                </c:pt>
                <c:pt idx="2">
                  <c:v>54.535315912539559</c:v>
                </c:pt>
                <c:pt idx="3">
                  <c:v>50.806971243507562</c:v>
                </c:pt>
                <c:pt idx="4">
                  <c:v>49.694160347783765</c:v>
                </c:pt>
                <c:pt idx="5">
                  <c:v>46.220935414598557</c:v>
                </c:pt>
                <c:pt idx="6">
                  <c:v>45.601906758402663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F-42B2-AA92-930872F8857E}"/>
            </c:ext>
          </c:extLst>
        </c:ser>
        <c:ser>
          <c:idx val="2"/>
          <c:order val="2"/>
          <c:tx>
            <c:strRef>
              <c:f>'3.10'!$B$9</c:f>
              <c:strCache>
                <c:ptCount val="1"/>
                <c:pt idx="0">
                  <c:v>Unoterte aksjer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'3.10'!$C$9:$J$9</c15:sqref>
                  </c15:fullRef>
                </c:ext>
              </c:extLst>
              <c:f>'3.10'!$D$9:$J$9</c:f>
              <c:numCache>
                <c:formatCode>_-* #\ ##0_-;\-* #\ ##0_-;_-* "-"??_-;_-@_-</c:formatCode>
                <c:ptCount val="7"/>
                <c:pt idx="0">
                  <c:v>1.8456408277390903</c:v>
                </c:pt>
                <c:pt idx="1">
                  <c:v>1.7749758824559956</c:v>
                </c:pt>
                <c:pt idx="2">
                  <c:v>2.0451414372691317</c:v>
                </c:pt>
                <c:pt idx="3">
                  <c:v>2.142344949811319</c:v>
                </c:pt>
                <c:pt idx="4">
                  <c:v>2.3460204674051752</c:v>
                </c:pt>
                <c:pt idx="5">
                  <c:v>3.004052709555288</c:v>
                </c:pt>
                <c:pt idx="6">
                  <c:v>3.6945699647115551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9F-42B2-AA92-930872F8857E}"/>
            </c:ext>
          </c:extLst>
        </c:ser>
        <c:ser>
          <c:idx val="3"/>
          <c:order val="3"/>
          <c:tx>
            <c:strRef>
              <c:f>'3.10'!$B$10</c:f>
              <c:strCache>
                <c:ptCount val="1"/>
                <c:pt idx="0">
                  <c:v>Derivater og sammensatte produkter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'3.10'!$C$10:$J$10</c15:sqref>
                  </c15:fullRef>
                </c:ext>
              </c:extLst>
              <c:f>'3.10'!$D$10:$J$10</c:f>
              <c:numCache>
                <c:formatCode>_-* #\ ##0_-;\-* #\ ##0_-;_-* "-"??_-;_-@_-</c:formatCode>
                <c:ptCount val="7"/>
                <c:pt idx="0">
                  <c:v>-0.13183277634216081</c:v>
                </c:pt>
                <c:pt idx="1">
                  <c:v>-0.10949688830796361</c:v>
                </c:pt>
                <c:pt idx="2">
                  <c:v>-0.52344952898014552</c:v>
                </c:pt>
                <c:pt idx="3">
                  <c:v>0.50577025935188891</c:v>
                </c:pt>
                <c:pt idx="4">
                  <c:v>1.096187184382571</c:v>
                </c:pt>
                <c:pt idx="5">
                  <c:v>0.21586679922673652</c:v>
                </c:pt>
                <c:pt idx="6">
                  <c:v>6.9407339367119417E-2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9F-42B2-AA92-930872F8857E}"/>
            </c:ext>
          </c:extLst>
        </c:ser>
        <c:ser>
          <c:idx val="4"/>
          <c:order val="4"/>
          <c:tx>
            <c:strRef>
              <c:f>'3.10'!$B$11</c:f>
              <c:strCache>
                <c:ptCount val="1"/>
                <c:pt idx="0">
                  <c:v>Verdipapirfond</c:v>
                </c:pt>
              </c:strCache>
            </c:strRef>
          </c:tx>
          <c:spPr>
            <a:solidFill>
              <a:srgbClr val="751A21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'3.10'!$C$11:$J$11</c15:sqref>
                  </c15:fullRef>
                </c:ext>
              </c:extLst>
              <c:f>'3.10'!$D$11:$J$11</c:f>
              <c:numCache>
                <c:formatCode>_-* #\ ##0_-;\-* #\ ##0_-;_-* "-"??_-;_-@_-</c:formatCode>
                <c:ptCount val="7"/>
                <c:pt idx="0">
                  <c:v>18.493932795162721</c:v>
                </c:pt>
                <c:pt idx="1">
                  <c:v>26.732329251582833</c:v>
                </c:pt>
                <c:pt idx="2">
                  <c:v>21.610698728467792</c:v>
                </c:pt>
                <c:pt idx="3">
                  <c:v>21.19534917291762</c:v>
                </c:pt>
                <c:pt idx="4">
                  <c:v>21.623324571708519</c:v>
                </c:pt>
                <c:pt idx="5">
                  <c:v>22.72632346815924</c:v>
                </c:pt>
                <c:pt idx="6">
                  <c:v>23.017261907112271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9F-42B2-AA92-930872F8857E}"/>
            </c:ext>
          </c:extLst>
        </c:ser>
        <c:ser>
          <c:idx val="5"/>
          <c:order val="5"/>
          <c:tx>
            <c:strRef>
              <c:f>'3.10'!$B$12</c:f>
              <c:strCache>
                <c:ptCount val="1"/>
                <c:pt idx="0">
                  <c:v>Andre finansielle instrumenter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'3.10'!$C$12:$J$12</c15:sqref>
                  </c15:fullRef>
                </c:ext>
              </c:extLst>
              <c:f>'3.10'!$D$12:$J$12</c:f>
              <c:numCache>
                <c:formatCode>_-* #\ ##0_-;\-* #\ ##0_-;_-* "-"??_-;_-@_-</c:formatCode>
                <c:ptCount val="7"/>
                <c:pt idx="0">
                  <c:v>2.0965196183662327</c:v>
                </c:pt>
                <c:pt idx="1">
                  <c:v>1.9899671249539883</c:v>
                </c:pt>
                <c:pt idx="2">
                  <c:v>1.3849050226531747</c:v>
                </c:pt>
                <c:pt idx="3">
                  <c:v>1.5554219754684069</c:v>
                </c:pt>
                <c:pt idx="4">
                  <c:v>1.8175372823360229E-4</c:v>
                </c:pt>
                <c:pt idx="5">
                  <c:v>4.2113489651293211E-6</c:v>
                </c:pt>
                <c:pt idx="6">
                  <c:v>-2.1337687837742082E-2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9F-42B2-AA92-930872F8857E}"/>
            </c:ext>
          </c:extLst>
        </c:ser>
        <c:ser>
          <c:idx val="6"/>
          <c:order val="6"/>
          <c:tx>
            <c:strRef>
              <c:f>'3.10'!$B$13</c:f>
              <c:strCache>
                <c:ptCount val="1"/>
                <c:pt idx="0">
                  <c:v>Bankinnskudd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'3.10'!$C$13:$J$13</c15:sqref>
                  </c15:fullRef>
                </c:ext>
              </c:extLst>
              <c:f>'3.10'!$D$13:$J$13</c:f>
              <c:numCache>
                <c:formatCode>0</c:formatCode>
                <c:ptCount val="7"/>
                <c:pt idx="0">
                  <c:v>2.3163012495631614</c:v>
                </c:pt>
                <c:pt idx="1">
                  <c:v>2.3708588860164967</c:v>
                </c:pt>
                <c:pt idx="2">
                  <c:v>3.3458652335155459</c:v>
                </c:pt>
                <c:pt idx="3">
                  <c:v>3.2609373300604085</c:v>
                </c:pt>
                <c:pt idx="4">
                  <c:v>3.5554469648256037</c:v>
                </c:pt>
                <c:pt idx="5">
                  <c:v>3.0846903982483838</c:v>
                </c:pt>
                <c:pt idx="6" formatCode="_-* #\ ##0_-;\-* #\ ##0_-;_-* &quot;-&quot;??_-;_-@_-">
                  <c:v>3.743853626710083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9F-42B2-AA92-930872F88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6968256"/>
        <c:axId val="616968584"/>
      </c:barChart>
      <c:lineChart>
        <c:grouping val="standard"/>
        <c:varyColors val="0"/>
        <c:ser>
          <c:idx val="7"/>
          <c:order val="7"/>
          <c:tx>
            <c:strRef>
              <c:f>'3.10'!$B$14</c:f>
              <c:strCache>
                <c:ptCount val="1"/>
                <c:pt idx="0">
                  <c:v>Sum forvaltet kapital (h-akse)</c:v>
                </c:pt>
              </c:strCache>
            </c:strRef>
          </c:tx>
          <c:spPr>
            <a:ln>
              <a:solidFill>
                <a:srgbClr val="E39200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'3.10'!$C$6:$I$6</c15:sqref>
                  </c15:fullRef>
                </c:ext>
              </c:extLst>
              <c:f>'3.10'!$D$6:$I$6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'3.10'!$C$14:$J$14</c15:sqref>
                  </c15:fullRef>
                </c:ext>
              </c:extLst>
              <c:f>'3.10'!$D$14:$J$14</c:f>
              <c:numCache>
                <c:formatCode>0</c:formatCode>
                <c:ptCount val="7"/>
                <c:pt idx="0">
                  <c:v>1496.5868539999997</c:v>
                </c:pt>
                <c:pt idx="1">
                  <c:v>1599.3367730000002</c:v>
                </c:pt>
                <c:pt idx="2">
                  <c:v>1646.450235</c:v>
                </c:pt>
                <c:pt idx="3">
                  <c:v>1932.754807</c:v>
                </c:pt>
                <c:pt idx="4">
                  <c:v>2121.552079</c:v>
                </c:pt>
                <c:pt idx="5">
                  <c:v>2374.5360649999998</c:v>
                </c:pt>
                <c:pt idx="6">
                  <c:v>2161.5134849999999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99F-42B2-AA92-930872F88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67216"/>
        <c:axId val="921570824"/>
      </c:line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1"/>
        <c:lblAlgn val="ctr"/>
        <c:lblOffset val="100"/>
        <c:noMultiLvlLbl val="0"/>
      </c:catAx>
      <c:valAx>
        <c:axId val="6169685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2399136994385966E-2"/>
              <c:y val="0.358877294199704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</c:valAx>
      <c:valAx>
        <c:axId val="92157082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 kroner</a:t>
                </a:r>
              </a:p>
            </c:rich>
          </c:tx>
          <c:layout>
            <c:manualLayout>
              <c:xMode val="edge"/>
              <c:yMode val="edge"/>
              <c:x val="0.94434476329217654"/>
              <c:y val="0.31946076139786544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67216"/>
        <c:crosses val="max"/>
        <c:crossBetween val="between"/>
      </c:valAx>
      <c:cat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908738228696687"/>
          <c:y val="0.82440008948224142"/>
          <c:w val="0.60870666756396208"/>
          <c:h val="0.17559996664324268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1"/>
          <c:tx>
            <c:strRef>
              <c:f>'2.2'!$B$7</c:f>
              <c:strCache>
                <c:ptCount val="1"/>
                <c:pt idx="0">
                  <c:v>Norske banker som yter investeringstjenester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'2.2'!$C$5:$Q$5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3">
                  <c:v>H1 2021</c:v>
                </c:pt>
                <c:pt idx="14">
                  <c:v>H1 2022</c:v>
                </c:pt>
              </c:strCache>
            </c:strRef>
          </c:cat>
          <c:val>
            <c:numRef>
              <c:f>'2.2'!$C$7:$Q$7</c:f>
              <c:numCache>
                <c:formatCode>0</c:formatCode>
                <c:ptCount val="15"/>
                <c:pt idx="0">
                  <c:v>40.22014545537111</c:v>
                </c:pt>
                <c:pt idx="1">
                  <c:v>46.208881597350334</c:v>
                </c:pt>
                <c:pt idx="2">
                  <c:v>49.863587266733433</c:v>
                </c:pt>
                <c:pt idx="3">
                  <c:v>43.199182224123611</c:v>
                </c:pt>
                <c:pt idx="4">
                  <c:v>44.644068244903856</c:v>
                </c:pt>
                <c:pt idx="5">
                  <c:v>45.84373973287817</c:v>
                </c:pt>
                <c:pt idx="6">
                  <c:v>47.411174219764796</c:v>
                </c:pt>
                <c:pt idx="7">
                  <c:v>42.23581445027019</c:v>
                </c:pt>
                <c:pt idx="8">
                  <c:v>40.050925029205025</c:v>
                </c:pt>
                <c:pt idx="9">
                  <c:v>38.354893605637876</c:v>
                </c:pt>
                <c:pt idx="10">
                  <c:v>34.643431988402583</c:v>
                </c:pt>
                <c:pt idx="11">
                  <c:v>30.884174757374801</c:v>
                </c:pt>
                <c:pt idx="13">
                  <c:v>30.354870369979729</c:v>
                </c:pt>
                <c:pt idx="14">
                  <c:v>38.933592679921183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C21-4604-A009-F828BDD3E30D}"/>
            </c:ext>
          </c:extLst>
        </c:ser>
        <c:ser>
          <c:idx val="0"/>
          <c:order val="2"/>
          <c:tx>
            <c:strRef>
              <c:f>'2.2'!$B$6</c:f>
              <c:strCache>
                <c:ptCount val="1"/>
                <c:pt idx="0">
                  <c:v>Norske frittstående verdipapirforetak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'2.2'!$C$5:$Q$5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3">
                  <c:v>H1 2021</c:v>
                </c:pt>
                <c:pt idx="14">
                  <c:v>H1 2022</c:v>
                </c:pt>
              </c:strCache>
            </c:strRef>
          </c:cat>
          <c:val>
            <c:numRef>
              <c:f>'2.2'!$C$6:$Q$6</c:f>
              <c:numCache>
                <c:formatCode>0</c:formatCode>
                <c:ptCount val="15"/>
                <c:pt idx="0">
                  <c:v>48.105852759548853</c:v>
                </c:pt>
                <c:pt idx="1">
                  <c:v>42.235674849387031</c:v>
                </c:pt>
                <c:pt idx="2">
                  <c:v>30.443638884795792</c:v>
                </c:pt>
                <c:pt idx="3">
                  <c:v>39.443693672865251</c:v>
                </c:pt>
                <c:pt idx="4">
                  <c:v>39.410578750892242</c:v>
                </c:pt>
                <c:pt idx="5">
                  <c:v>37.477191927116557</c:v>
                </c:pt>
                <c:pt idx="6">
                  <c:v>32.413515918437049</c:v>
                </c:pt>
                <c:pt idx="7">
                  <c:v>38.804779902262879</c:v>
                </c:pt>
                <c:pt idx="8">
                  <c:v>42.356494753135486</c:v>
                </c:pt>
                <c:pt idx="9">
                  <c:v>42.160884850860633</c:v>
                </c:pt>
                <c:pt idx="10">
                  <c:v>47.336729486788478</c:v>
                </c:pt>
                <c:pt idx="11">
                  <c:v>51.519497210528797</c:v>
                </c:pt>
                <c:pt idx="13">
                  <c:v>50.700109858397248</c:v>
                </c:pt>
                <c:pt idx="14">
                  <c:v>46.417497659921892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21-4604-A009-F828BDD3E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1"/>
          <c:order val="0"/>
          <c:tx>
            <c:strRef>
              <c:f>'2.2'!$B$8</c:f>
              <c:strCache>
                <c:ptCount val="1"/>
                <c:pt idx="0">
                  <c:v>Filialer av utenlandske verdipapirforetak og banker som yter investeringstjenester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strRef>
              <c:f>'2.2'!$C$5:$R$5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3">
                  <c:v>H1 2021</c:v>
                </c:pt>
                <c:pt idx="14">
                  <c:v>H1 2022</c:v>
                </c:pt>
              </c:strCache>
            </c:strRef>
          </c:cat>
          <c:val>
            <c:numRef>
              <c:f>'2.2'!$C$8:$Q$8</c:f>
              <c:numCache>
                <c:formatCode>0</c:formatCode>
                <c:ptCount val="15"/>
                <c:pt idx="0">
                  <c:v>11.674001785080039</c:v>
                </c:pt>
                <c:pt idx="1">
                  <c:v>11.555443553262638</c:v>
                </c:pt>
                <c:pt idx="2">
                  <c:v>19.692773848470775</c:v>
                </c:pt>
                <c:pt idx="3">
                  <c:v>17.357124103011131</c:v>
                </c:pt>
                <c:pt idx="4">
                  <c:v>15.945353004203898</c:v>
                </c:pt>
                <c:pt idx="5">
                  <c:v>16.679068340005273</c:v>
                </c:pt>
                <c:pt idx="6">
                  <c:v>20.175309861798155</c:v>
                </c:pt>
                <c:pt idx="7">
                  <c:v>18.959405647466927</c:v>
                </c:pt>
                <c:pt idx="8">
                  <c:v>17.592580217659485</c:v>
                </c:pt>
                <c:pt idx="9">
                  <c:v>19.484221543501491</c:v>
                </c:pt>
                <c:pt idx="10">
                  <c:v>18.019838524808939</c:v>
                </c:pt>
                <c:pt idx="11">
                  <c:v>17.59632803209638</c:v>
                </c:pt>
                <c:pt idx="13">
                  <c:v>18.945019771623031</c:v>
                </c:pt>
                <c:pt idx="14">
                  <c:v>14.64890966015693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C21-4604-A009-F828BDD3E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199024"/>
        <c:axId val="923188200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midCat"/>
        <c:majorUnit val="20"/>
      </c:valAx>
      <c:valAx>
        <c:axId val="923188200"/>
        <c:scaling>
          <c:orientation val="minMax"/>
          <c:max val="60"/>
        </c:scaling>
        <c:delete val="0"/>
        <c:axPos val="r"/>
        <c:numFmt formatCode="0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23199024"/>
        <c:crosses val="max"/>
        <c:crossBetween val="between"/>
        <c:majorUnit val="20"/>
      </c:valAx>
      <c:catAx>
        <c:axId val="923199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318820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81714785651793"/>
          <c:y val="5.1162790697674418E-2"/>
          <c:w val="0.75303237095363085"/>
          <c:h val="0.77630560681074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'4.1'!$C$7</c:f>
              <c:strCache>
                <c:ptCount val="1"/>
                <c:pt idx="0">
                  <c:v>Noteringer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1.8604651162790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3F-47D6-AB5E-F5CF1A9E6A37}"/>
                </c:ext>
              </c:extLst>
            </c:dLbl>
            <c:dLbl>
              <c:idx val="1"/>
              <c:layout>
                <c:manualLayout>
                  <c:x val="0"/>
                  <c:y val="2.790697674418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3F-47D6-AB5E-F5CF1A9E6A37}"/>
                </c:ext>
              </c:extLst>
            </c:dLbl>
            <c:dLbl>
              <c:idx val="2"/>
              <c:layout>
                <c:manualLayout>
                  <c:x val="2.7777777777777779E-3"/>
                  <c:y val="2.3255813953488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3F-47D6-AB5E-F5CF1A9E6A37}"/>
                </c:ext>
              </c:extLst>
            </c:dLbl>
            <c:dLbl>
              <c:idx val="3"/>
              <c:layout>
                <c:manualLayout>
                  <c:x val="5.5555555555554534E-3"/>
                  <c:y val="4.65116279069767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3F-47D6-AB5E-F5CF1A9E6A37}"/>
                </c:ext>
              </c:extLst>
            </c:dLbl>
            <c:dLbl>
              <c:idx val="4"/>
              <c:layout>
                <c:manualLayout>
                  <c:x val="5.5555555555554534E-3"/>
                  <c:y val="2.790697674418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3F-47D6-AB5E-F5CF1A9E6A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'4.1'!$B$8:$B$13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H1 2022</c:v>
                </c:pt>
              </c:strCache>
            </c:strRef>
          </c:cat>
          <c:val>
            <c:numRef>
              <c:f>'4.1'!$C$8:$C$13</c:f>
              <c:numCache>
                <c:formatCode>General</c:formatCode>
                <c:ptCount val="6"/>
                <c:pt idx="0">
                  <c:v>21</c:v>
                </c:pt>
                <c:pt idx="1">
                  <c:v>20</c:v>
                </c:pt>
                <c:pt idx="2">
                  <c:v>15</c:v>
                </c:pt>
                <c:pt idx="3">
                  <c:v>54</c:v>
                </c:pt>
                <c:pt idx="4">
                  <c:v>68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F-47D6-AB5E-F5CF1A9E6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2643472"/>
        <c:axId val="1162642488"/>
      </c:barChart>
      <c:lineChart>
        <c:grouping val="standard"/>
        <c:varyColors val="0"/>
        <c:ser>
          <c:idx val="1"/>
          <c:order val="1"/>
          <c:tx>
            <c:strRef>
              <c:f>'4.1'!$D$7</c:f>
              <c:strCache>
                <c:ptCount val="1"/>
                <c:pt idx="0">
                  <c:v>Emisjoner, h. akse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'4.1'!$B$8:$B$12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'4.1'!$D$8:$D$13</c:f>
              <c:numCache>
                <c:formatCode>_-* #\ ##0_-;\-* #\ ##0_-;_-* "-"??_-;_-@_-</c:formatCode>
                <c:ptCount val="6"/>
                <c:pt idx="0">
                  <c:v>62.2</c:v>
                </c:pt>
                <c:pt idx="1">
                  <c:v>46.5</c:v>
                </c:pt>
                <c:pt idx="2">
                  <c:v>50.4</c:v>
                </c:pt>
                <c:pt idx="3">
                  <c:v>74.5</c:v>
                </c:pt>
                <c:pt idx="4">
                  <c:v>170</c:v>
                </c:pt>
                <c:pt idx="5" formatCode="General">
                  <c:v>37.700000000000003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F-47D6-AB5E-F5CF1A9E6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997192"/>
        <c:axId val="1098994568"/>
      </c:lineChart>
      <c:catAx>
        <c:axId val="11626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2642488"/>
        <c:crosses val="autoZero"/>
        <c:auto val="1"/>
        <c:lblAlgn val="ctr"/>
        <c:lblOffset val="100"/>
        <c:noMultiLvlLbl val="0"/>
      </c:catAx>
      <c:valAx>
        <c:axId val="11626424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339898919611792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2643472"/>
        <c:crosses val="autoZero"/>
        <c:crossBetween val="between"/>
        <c:majorUnit val="20"/>
      </c:valAx>
      <c:valAx>
        <c:axId val="1098994568"/>
        <c:scaling>
          <c:orientation val="minMax"/>
          <c:max val="25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Mrd. kroner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8997192"/>
        <c:crosses val="max"/>
        <c:crossBetween val="between"/>
        <c:majorUnit val="25"/>
      </c:valAx>
      <c:catAx>
        <c:axId val="1098997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8994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98676152323065"/>
          <c:y val="0.90777207373440272"/>
          <c:w val="0.54026453930100837"/>
          <c:h val="7.8306812576502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'2.3'!$B$6</c:f>
              <c:strCache>
                <c:ptCount val="1"/>
                <c:pt idx="0">
                  <c:v>Driftsinntekter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'2.3'!$C$5:$L$5</c15:sqref>
                  </c15:fullRef>
                </c:ext>
              </c:extLst>
              <c:f>'2.3'!$D$5:$K$5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H1 2021</c:v>
                </c:pt>
                <c:pt idx="7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'2.3'!$C$6:$L$6</c15:sqref>
                  </c15:fullRef>
                </c:ext>
              </c:extLst>
              <c:f>'2.3'!$D$6:$K$6</c:f>
              <c:numCache>
                <c:formatCode>0</c:formatCode>
                <c:ptCount val="8"/>
                <c:pt idx="0">
                  <c:v>47.229859854295391</c:v>
                </c:pt>
                <c:pt idx="1">
                  <c:v>40.870098371488197</c:v>
                </c:pt>
                <c:pt idx="2">
                  <c:v>42.237685642359693</c:v>
                </c:pt>
                <c:pt idx="3">
                  <c:v>47.673944345208362</c:v>
                </c:pt>
                <c:pt idx="4">
                  <c:v>55.785115149133347</c:v>
                </c:pt>
                <c:pt idx="6">
                  <c:v>50.599792017466463</c:v>
                </c:pt>
                <c:pt idx="7">
                  <c:v>49.394502148243227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10-44DE-8121-26F198831A8E}"/>
            </c:ext>
          </c:extLst>
        </c:ser>
        <c:ser>
          <c:idx val="1"/>
          <c:order val="1"/>
          <c:tx>
            <c:strRef>
              <c:f>'2.3'!$B$7</c:f>
              <c:strCache>
                <c:ptCount val="1"/>
                <c:pt idx="0">
                  <c:v>Driftskostnader / eiendeler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'2.3'!$C$5:$L$5</c15:sqref>
                  </c15:fullRef>
                </c:ext>
              </c:extLst>
              <c:f>'2.3'!$D$5:$K$5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H1 2021</c:v>
                </c:pt>
                <c:pt idx="7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'2.3'!$C$7:$L$7</c15:sqref>
                  </c15:fullRef>
                </c:ext>
              </c:extLst>
              <c:f>'2.3'!$D$7:$K$7</c:f>
              <c:numCache>
                <c:formatCode>0</c:formatCode>
                <c:ptCount val="8"/>
                <c:pt idx="0">
                  <c:v>38.412946042044894</c:v>
                </c:pt>
                <c:pt idx="1">
                  <c:v>33.998977808272727</c:v>
                </c:pt>
                <c:pt idx="2">
                  <c:v>37.17548131813345</c:v>
                </c:pt>
                <c:pt idx="3">
                  <c:v>36.858380157565577</c:v>
                </c:pt>
                <c:pt idx="4">
                  <c:v>39.690005733794273</c:v>
                </c:pt>
                <c:pt idx="6">
                  <c:v>34.331305110009509</c:v>
                </c:pt>
                <c:pt idx="7">
                  <c:v>38.153282177544646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0-44DE-8121-26F19883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2"/>
          <c:order val="2"/>
          <c:tx>
            <c:strRef>
              <c:f>'2.3'!$B$8</c:f>
              <c:strCache>
                <c:ptCount val="1"/>
                <c:pt idx="0">
                  <c:v>Driftsmargin 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'2.3'!$C$5:$L$5</c15:sqref>
                  </c15:fullRef>
                </c:ext>
              </c:extLst>
              <c:f>'2.3'!$D$5:$K$5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H1 2021</c:v>
                </c:pt>
                <c:pt idx="7">
                  <c:v>H1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'2.3'!$C$8:$L$8</c15:sqref>
                  </c15:fullRef>
                </c:ext>
              </c:extLst>
              <c:f>'2.3'!$D$8:$K$8</c:f>
              <c:numCache>
                <c:formatCode>0</c:formatCode>
                <c:ptCount val="8"/>
                <c:pt idx="0">
                  <c:v>18.668092260808667</c:v>
                </c:pt>
                <c:pt idx="1">
                  <c:v>16.81209695352457</c:v>
                </c:pt>
                <c:pt idx="2">
                  <c:v>11.98504190568012</c:v>
                </c:pt>
                <c:pt idx="3">
                  <c:v>22.68653105211305</c:v>
                </c:pt>
                <c:pt idx="4">
                  <c:v>28.851978475460989</c:v>
                </c:pt>
                <c:pt idx="6">
                  <c:v>32.151292048475732</c:v>
                </c:pt>
                <c:pt idx="7">
                  <c:v>22.758038813634201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10-44DE-8121-26F19883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442536"/>
        <c:axId val="514443192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midCat"/>
        <c:majorUnit val="10"/>
      </c:valAx>
      <c:valAx>
        <c:axId val="514443192"/>
        <c:scaling>
          <c:orientation val="minMax"/>
          <c:max val="10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14442536"/>
        <c:crosses val="max"/>
        <c:crossBetween val="between"/>
        <c:majorUnit val="10"/>
      </c:valAx>
      <c:catAx>
        <c:axId val="514442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4443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'2.4'!$B$6</c:f>
              <c:strCache>
                <c:ptCount val="1"/>
                <c:pt idx="0">
                  <c:v>Resultat før skatt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'2.4'!$C$5:$J$5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H1 2021</c:v>
                </c:pt>
                <c:pt idx="7">
                  <c:v>H1 2022</c:v>
                </c:pt>
              </c:strCache>
            </c:strRef>
          </c:cat>
          <c:val>
            <c:numRef>
              <c:f>'2.4'!$C$6:$J$6</c:f>
              <c:numCache>
                <c:formatCode>_-* #\ ##0_-;\-* #\ ##0_-;_-* "-"??_-;_-@_-</c:formatCode>
                <c:ptCount val="8"/>
                <c:pt idx="0" formatCode="0">
                  <c:v>9.5102323822828065</c:v>
                </c:pt>
                <c:pt idx="1">
                  <c:v>7.0303718663947956</c:v>
                </c:pt>
                <c:pt idx="2">
                  <c:v>4.3658851604752931</c:v>
                </c:pt>
                <c:pt idx="3">
                  <c:v>12.126837300591079</c:v>
                </c:pt>
                <c:pt idx="4">
                  <c:v>16.38066735774763</c:v>
                </c:pt>
                <c:pt idx="6">
                  <c:v>16.401102686306139</c:v>
                </c:pt>
                <c:pt idx="7">
                  <c:v>10.8396381497165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AEE-423E-A773-7847EB2DC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1"/>
          <c:order val="1"/>
          <c:tx>
            <c:strRef>
              <c:f>'2.4'!$B$7</c:f>
              <c:strCache>
                <c:ptCount val="1"/>
                <c:pt idx="0">
                  <c:v>Egenkapitalavkastning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'2.4'!$C$5:$J$5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H1 2021</c:v>
                </c:pt>
                <c:pt idx="7">
                  <c:v>H1 2022</c:v>
                </c:pt>
              </c:strCache>
            </c:strRef>
          </c:cat>
          <c:val>
            <c:numRef>
              <c:f>'2.4'!$C$7:$J$7</c:f>
              <c:numCache>
                <c:formatCode>_-* #\ ##0_-;\-* #\ ##0_-;_-* "-"??_-;_-@_-</c:formatCode>
                <c:ptCount val="8"/>
                <c:pt idx="0" formatCode="0">
                  <c:v>31.142226279438123</c:v>
                </c:pt>
                <c:pt idx="1">
                  <c:v>26.1895207068352</c:v>
                </c:pt>
                <c:pt idx="2">
                  <c:v>16.505347576256082</c:v>
                </c:pt>
                <c:pt idx="3">
                  <c:v>47.603481277376517</c:v>
                </c:pt>
                <c:pt idx="4">
                  <c:v>69.617880568318924</c:v>
                </c:pt>
                <c:pt idx="6">
                  <c:v>75.178222081664515</c:v>
                </c:pt>
                <c:pt idx="7">
                  <c:v>37.811135027301809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AEE-423E-A773-7847EB2DC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455295"/>
        <c:axId val="1587445311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midCat"/>
        <c:majorUnit val="10"/>
      </c:valAx>
      <c:valAx>
        <c:axId val="1587445311"/>
        <c:scaling>
          <c:orientation val="minMax"/>
          <c:max val="100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1587455295"/>
        <c:crosses val="max"/>
        <c:crossBetween val="between"/>
      </c:valAx>
      <c:catAx>
        <c:axId val="1587455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7445311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955000000000012E-2"/>
          <c:y val="5.5436507936507937E-2"/>
          <c:w val="0.85947837301587304"/>
          <c:h val="0.65762817460317469"/>
        </c:manualLayout>
      </c:layout>
      <c:lineChart>
        <c:grouping val="standard"/>
        <c:varyColors val="0"/>
        <c:ser>
          <c:idx val="0"/>
          <c:order val="0"/>
          <c:tx>
            <c:strRef>
              <c:f>'2.5'!$B$7</c:f>
              <c:strCache>
                <c:ptCount val="1"/>
                <c:pt idx="0">
                  <c:v>Inntekter fra corporate finance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'2.5'!$C$6:$O$6</c:f>
              <c:strCache>
                <c:ptCount val="13"/>
                <c:pt idx="0">
                  <c:v>H1 2016</c:v>
                </c:pt>
                <c:pt idx="1">
                  <c:v>H2 2016</c:v>
                </c:pt>
                <c:pt idx="2">
                  <c:v>H1 2017</c:v>
                </c:pt>
                <c:pt idx="3">
                  <c:v>H2 2017</c:v>
                </c:pt>
                <c:pt idx="4">
                  <c:v>H1 2018</c:v>
                </c:pt>
                <c:pt idx="5">
                  <c:v>H2 2018</c:v>
                </c:pt>
                <c:pt idx="6">
                  <c:v>H1 2019</c:v>
                </c:pt>
                <c:pt idx="7">
                  <c:v>H2 2019</c:v>
                </c:pt>
                <c:pt idx="8">
                  <c:v>H1 2020</c:v>
                </c:pt>
                <c:pt idx="9">
                  <c:v>H2 2020</c:v>
                </c:pt>
                <c:pt idx="10">
                  <c:v>H1 2021</c:v>
                </c:pt>
                <c:pt idx="11">
                  <c:v>H2 2021</c:v>
                </c:pt>
                <c:pt idx="12">
                  <c:v>H1 2022</c:v>
                </c:pt>
              </c:strCache>
            </c:strRef>
          </c:cat>
          <c:val>
            <c:numRef>
              <c:f>'2.5'!$C$7:$O$7</c:f>
              <c:numCache>
                <c:formatCode>0</c:formatCode>
                <c:ptCount val="13"/>
                <c:pt idx="0">
                  <c:v>0.98669899999999999</c:v>
                </c:pt>
                <c:pt idx="1">
                  <c:v>1.4868669999999999</c:v>
                </c:pt>
                <c:pt idx="2">
                  <c:v>1.6054409999999999</c:v>
                </c:pt>
                <c:pt idx="3">
                  <c:v>1.8182529999999999</c:v>
                </c:pt>
                <c:pt idx="4">
                  <c:v>1.237188</c:v>
                </c:pt>
                <c:pt idx="5">
                  <c:v>1.3652789999999999</c:v>
                </c:pt>
                <c:pt idx="6">
                  <c:v>1.143194</c:v>
                </c:pt>
                <c:pt idx="7">
                  <c:v>1.3004549999999999</c:v>
                </c:pt>
                <c:pt idx="8">
                  <c:v>1.01013</c:v>
                </c:pt>
                <c:pt idx="9">
                  <c:v>2.5328379999999999</c:v>
                </c:pt>
                <c:pt idx="10">
                  <c:v>3.157429</c:v>
                </c:pt>
                <c:pt idx="11">
                  <c:v>2.4082720000000002</c:v>
                </c:pt>
                <c:pt idx="12">
                  <c:v>1.58077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1-4364-8291-F7A1CD0DA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899112"/>
        <c:axId val="89990403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'2.5'!$A$8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rgbClr val="52A9FF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'2.5'!$C$6:$O$6</c15:sqref>
                        </c15:formulaRef>
                      </c:ext>
                    </c:extLst>
                    <c:strCache>
                      <c:ptCount val="13"/>
                      <c:pt idx="0">
                        <c:v>H1 2016</c:v>
                      </c:pt>
                      <c:pt idx="1">
                        <c:v>H2 2016</c:v>
                      </c:pt>
                      <c:pt idx="2">
                        <c:v>H1 2017</c:v>
                      </c:pt>
                      <c:pt idx="3">
                        <c:v>H2 2017</c:v>
                      </c:pt>
                      <c:pt idx="4">
                        <c:v>H1 2018</c:v>
                      </c:pt>
                      <c:pt idx="5">
                        <c:v>H2 2018</c:v>
                      </c:pt>
                      <c:pt idx="6">
                        <c:v>H1 2019</c:v>
                      </c:pt>
                      <c:pt idx="7">
                        <c:v>H2 2019</c:v>
                      </c:pt>
                      <c:pt idx="8">
                        <c:v>H1 2020</c:v>
                      </c:pt>
                      <c:pt idx="9">
                        <c:v>H2 2020</c:v>
                      </c:pt>
                      <c:pt idx="10">
                        <c:v>H1 2021</c:v>
                      </c:pt>
                      <c:pt idx="11">
                        <c:v>H2 2021</c:v>
                      </c:pt>
                      <c:pt idx="12">
                        <c:v>H1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'2.5'!$C$8:$O$8</c15:sqref>
                        </c15:formulaRef>
                      </c:ext>
                    </c:extLst>
                    <c:numCache>
                      <c:formatCode>0</c:formatCode>
                      <c:ptCount val="13"/>
                      <c:pt idx="0">
                        <c:v>1.7014739999999999</c:v>
                      </c:pt>
                      <c:pt idx="1">
                        <c:v>2.1723119999999998</c:v>
                      </c:pt>
                      <c:pt idx="2">
                        <c:v>2.3420230000000002</c:v>
                      </c:pt>
                      <c:pt idx="3">
                        <c:v>2.5363560000000001</c:v>
                      </c:pt>
                      <c:pt idx="4">
                        <c:v>2.2464689999999998</c:v>
                      </c:pt>
                      <c:pt idx="5">
                        <c:v>2.457986</c:v>
                      </c:pt>
                      <c:pt idx="6">
                        <c:v>2.3065190000000002</c:v>
                      </c:pt>
                      <c:pt idx="7">
                        <c:v>2.494707</c:v>
                      </c:pt>
                      <c:pt idx="8">
                        <c:v>2.327124</c:v>
                      </c:pt>
                      <c:pt idx="9">
                        <c:v>4.0280950000000004</c:v>
                      </c:pt>
                      <c:pt idx="10">
                        <c:v>4.8276700000000003</c:v>
                      </c:pt>
                      <c:pt idx="11">
                        <c:v>4.1495100000000003</c:v>
                      </c:pt>
                      <c:pt idx="12">
                        <c:v>3.481649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C61-4364-8291-F7A1CD0DA162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2"/>
          <c:order val="2"/>
          <c:tx>
            <c:strRef>
              <c:f>'2.5'!$B$9</c:f>
              <c:strCache>
                <c:ptCount val="1"/>
                <c:pt idx="0">
                  <c:v>Samlede driftsinntekter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'2.5'!$C$6:$N$6</c:f>
              <c:strCache>
                <c:ptCount val="12"/>
                <c:pt idx="0">
                  <c:v>H1 2016</c:v>
                </c:pt>
                <c:pt idx="1">
                  <c:v>H2 2016</c:v>
                </c:pt>
                <c:pt idx="2">
                  <c:v>H1 2017</c:v>
                </c:pt>
                <c:pt idx="3">
                  <c:v>H2 2017</c:v>
                </c:pt>
                <c:pt idx="4">
                  <c:v>H1 2018</c:v>
                </c:pt>
                <c:pt idx="5">
                  <c:v>H2 2018</c:v>
                </c:pt>
                <c:pt idx="6">
                  <c:v>H1 2019</c:v>
                </c:pt>
                <c:pt idx="7">
                  <c:v>H2 2019</c:v>
                </c:pt>
                <c:pt idx="8">
                  <c:v>H1 2020</c:v>
                </c:pt>
                <c:pt idx="9">
                  <c:v>H2 2020</c:v>
                </c:pt>
                <c:pt idx="10">
                  <c:v>H1 2021</c:v>
                </c:pt>
                <c:pt idx="11">
                  <c:v>H2 2021</c:v>
                </c:pt>
              </c:strCache>
            </c:strRef>
          </c:cat>
          <c:val>
            <c:numRef>
              <c:f>'2.5'!$C$9:$O$9</c:f>
              <c:numCache>
                <c:formatCode>0</c:formatCode>
                <c:ptCount val="13"/>
                <c:pt idx="0">
                  <c:v>2.623691</c:v>
                </c:pt>
                <c:pt idx="1">
                  <c:v>3.118093</c:v>
                </c:pt>
                <c:pt idx="2">
                  <c:v>3.3534980000000001</c:v>
                </c:pt>
                <c:pt idx="3">
                  <c:v>3.6274510000000002</c:v>
                </c:pt>
                <c:pt idx="4">
                  <c:v>3.2803749999999998</c:v>
                </c:pt>
                <c:pt idx="5">
                  <c:v>3.465125</c:v>
                </c:pt>
                <c:pt idx="6">
                  <c:v>3.2911489999999999</c:v>
                </c:pt>
                <c:pt idx="7">
                  <c:v>3.608393</c:v>
                </c:pt>
                <c:pt idx="8">
                  <c:v>3.421081</c:v>
                </c:pt>
                <c:pt idx="9">
                  <c:v>5.3162310000000002</c:v>
                </c:pt>
                <c:pt idx="10">
                  <c:v>6.0632400000000004</c:v>
                </c:pt>
                <c:pt idx="11">
                  <c:v>5.7922520000000004</c:v>
                </c:pt>
                <c:pt idx="12">
                  <c:v>4.7930580000000003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1-4364-8291-F7A1CD0DA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604912"/>
        <c:axId val="959604584"/>
      </c:lineChart>
      <c:catAx>
        <c:axId val="899899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9904032"/>
        <c:crosses val="autoZero"/>
        <c:auto val="1"/>
        <c:lblAlgn val="ctr"/>
        <c:lblOffset val="100"/>
        <c:noMultiLvlLbl val="0"/>
      </c:catAx>
      <c:valAx>
        <c:axId val="899904032"/>
        <c:scaling>
          <c:orientation val="minMax"/>
          <c:max val="7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kroner</a:t>
                </a:r>
              </a:p>
            </c:rich>
          </c:tx>
          <c:layout>
            <c:manualLayout>
              <c:xMode val="edge"/>
              <c:yMode val="edge"/>
              <c:x val="1.058857923435678E-2"/>
              <c:y val="0.342431172154863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9899112"/>
        <c:crosses val="autoZero"/>
        <c:crossBetween val="midCat"/>
        <c:majorUnit val="2"/>
      </c:valAx>
      <c:valAx>
        <c:axId val="959604584"/>
        <c:scaling>
          <c:orientation val="minMax"/>
          <c:max val="7"/>
          <c:min val="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9604912"/>
        <c:crosses val="max"/>
        <c:crossBetween val="between"/>
        <c:majorUnit val="2"/>
      </c:valAx>
      <c:catAx>
        <c:axId val="95960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960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090056366072651E-2"/>
          <c:y val="0.84481541811357408"/>
          <c:w val="0.91488611111111129"/>
          <c:h val="0.114826354586214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75494250525403E-2"/>
          <c:y val="4.0459870961161638E-2"/>
          <c:w val="0.89655530302996367"/>
          <c:h val="0.68742635407562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'2.6'!$C$6</c:f>
              <c:strCache>
                <c:ptCount val="1"/>
                <c:pt idx="0">
                  <c:v>1. halvår 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'2.6'!$B$7:$B$15</c:f>
              <c:strCache>
                <c:ptCount val="9"/>
                <c:pt idx="0">
                  <c:v>Corporate 
finance</c:v>
                </c:pt>
                <c:pt idx="1">
                  <c:v>Ytelse av 
tilknyttede 
tjenester</c:v>
                </c:pt>
                <c:pt idx="2">
                  <c:v>Utførelse 
av ordre</c:v>
                </c:pt>
                <c:pt idx="3">
                  <c:v>Individuell 
portefølje-
forvaltning</c:v>
                </c:pt>
                <c:pt idx="4">
                  <c:v>Investerings-
rådgivning</c:v>
                </c:pt>
                <c:pt idx="5">
                  <c:v>Andre drifts-
inntekter</c:v>
                </c:pt>
                <c:pt idx="6">
                  <c:v>Ordre-
formidling</c:v>
                </c:pt>
                <c:pt idx="7">
                  <c:v>Andre inntekter 
fra inv.- og tilleggs-
tjenester</c:v>
                </c:pt>
                <c:pt idx="8">
                  <c:v>Netto-
inntekter fra egen-
handel</c:v>
                </c:pt>
              </c:strCache>
            </c:strRef>
          </c:cat>
          <c:val>
            <c:numRef>
              <c:f>'2.6'!$C$7:$C$15</c:f>
              <c:numCache>
                <c:formatCode>#,##0</c:formatCode>
                <c:ptCount val="9"/>
                <c:pt idx="0">
                  <c:v>52.07494672815195</c:v>
                </c:pt>
                <c:pt idx="1">
                  <c:v>10.605550827610321</c:v>
                </c:pt>
                <c:pt idx="2">
                  <c:v>11.075514081580151</c:v>
                </c:pt>
                <c:pt idx="3">
                  <c:v>8.0704046021599023</c:v>
                </c:pt>
                <c:pt idx="4">
                  <c:v>8.1710603571687752</c:v>
                </c:pt>
                <c:pt idx="5">
                  <c:v>4.4679247399080353</c:v>
                </c:pt>
                <c:pt idx="6">
                  <c:v>3.352415540206227</c:v>
                </c:pt>
                <c:pt idx="7">
                  <c:v>1.4321715782321001</c:v>
                </c:pt>
                <c:pt idx="8">
                  <c:v>0.75001154498255063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A-459E-B734-2CE8CBB37F6D}"/>
            </c:ext>
          </c:extLst>
        </c:ser>
        <c:ser>
          <c:idx val="1"/>
          <c:order val="1"/>
          <c:tx>
            <c:strRef>
              <c:f>'2.6'!$D$6</c:f>
              <c:strCache>
                <c:ptCount val="1"/>
                <c:pt idx="0">
                  <c:v>1. halvår 2022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0260788303239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72-45A6-A8CB-6130D733847C}"/>
                </c:ext>
              </c:extLst>
            </c:dLbl>
            <c:dLbl>
              <c:idx val="8"/>
              <c:layout>
                <c:manualLayout>
                  <c:x val="-1.7248511068055741E-3"/>
                  <c:y val="6.9115920965784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72-45A6-A8CB-6130D73384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'2.6'!$B$7:$B$15</c:f>
              <c:strCache>
                <c:ptCount val="9"/>
                <c:pt idx="0">
                  <c:v>Corporate 
finance</c:v>
                </c:pt>
                <c:pt idx="1">
                  <c:v>Ytelse av 
tilknyttede 
tjenester</c:v>
                </c:pt>
                <c:pt idx="2">
                  <c:v>Utførelse 
av ordre</c:v>
                </c:pt>
                <c:pt idx="3">
                  <c:v>Individuell 
portefølje-
forvaltning</c:v>
                </c:pt>
                <c:pt idx="4">
                  <c:v>Investerings-
rådgivning</c:v>
                </c:pt>
                <c:pt idx="5">
                  <c:v>Andre drifts-
inntekter</c:v>
                </c:pt>
                <c:pt idx="6">
                  <c:v>Ordre-
formidling</c:v>
                </c:pt>
                <c:pt idx="7">
                  <c:v>Andre inntekter 
fra inv.- og tilleggs-
tjenester</c:v>
                </c:pt>
                <c:pt idx="8">
                  <c:v>Netto-
inntekter fra egen-
handel</c:v>
                </c:pt>
              </c:strCache>
            </c:strRef>
          </c:cat>
          <c:val>
            <c:numRef>
              <c:f>'2.6'!$D$7:$D$15</c:f>
              <c:numCache>
                <c:formatCode>#,##0</c:formatCode>
                <c:ptCount val="9"/>
                <c:pt idx="0">
                  <c:v>32.980406245866419</c:v>
                </c:pt>
                <c:pt idx="1">
                  <c:v>16.03971827588984</c:v>
                </c:pt>
                <c:pt idx="2">
                  <c:v>13.569791978315299</c:v>
                </c:pt>
                <c:pt idx="3">
                  <c:v>12.47975718215803</c:v>
                </c:pt>
                <c:pt idx="4">
                  <c:v>10.587687442964389</c:v>
                </c:pt>
                <c:pt idx="5">
                  <c:v>6.4673951368833844</c:v>
                </c:pt>
                <c:pt idx="6">
                  <c:v>3.4331318335809828</c:v>
                </c:pt>
                <c:pt idx="7">
                  <c:v>3.069522630437604</c:v>
                </c:pt>
                <c:pt idx="8">
                  <c:v>1.3725892739040499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A-459E-B734-2CE8CBB37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968256"/>
        <c:axId val="616968584"/>
      </c:barChart>
      <c:scatterChart>
        <c:scatterStyle val="lineMarker"/>
        <c:varyColors val="0"/>
        <c:ser>
          <c:idx val="2"/>
          <c:order val="2"/>
          <c:tx>
            <c:strRef>
              <c:f>'2.6'!$E$6</c:f>
              <c:strCache>
                <c:ptCount val="1"/>
                <c:pt idx="0">
                  <c:v>Prosentvis endring i inntekter innenfor kategori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rgbClr val="71C277"/>
              </a:solidFill>
              <a:ln w="9525">
                <a:noFill/>
              </a:ln>
              <a:effectLst/>
            </c:spPr>
          </c:marker>
          <c:xVal>
            <c:strRef>
              <c:f>'2.6'!$B$7:$B$14</c:f>
              <c:strCache>
                <c:ptCount val="8"/>
                <c:pt idx="0">
                  <c:v>Corporate 
finance</c:v>
                </c:pt>
                <c:pt idx="1">
                  <c:v>Ytelse av 
tilknyttede 
tjenester</c:v>
                </c:pt>
                <c:pt idx="2">
                  <c:v>Utførelse 
av ordre</c:v>
                </c:pt>
                <c:pt idx="3">
                  <c:v>Individuell 
portefølje-
forvaltning</c:v>
                </c:pt>
                <c:pt idx="4">
                  <c:v>Investerings-
rådgivning</c:v>
                </c:pt>
                <c:pt idx="5">
                  <c:v>Andre drifts-
inntekter</c:v>
                </c:pt>
                <c:pt idx="6">
                  <c:v>Ordre-
formidling</c:v>
                </c:pt>
                <c:pt idx="7">
                  <c:v>Andre inntekter 
fra inv.- og tilleggs-
tjenester</c:v>
                </c:pt>
              </c:strCache>
            </c:strRef>
          </c:xVal>
          <c:yVal>
            <c:numRef>
              <c:f>'2.6'!$E$7:$E$15</c:f>
              <c:numCache>
                <c:formatCode>#,##0</c:formatCode>
                <c:ptCount val="9"/>
                <c:pt idx="0">
                  <c:v>-49.934899565437583</c:v>
                </c:pt>
                <c:pt idx="1">
                  <c:v>19.55601517790495</c:v>
                </c:pt>
                <c:pt idx="2">
                  <c:v>-3.1460757816048299</c:v>
                </c:pt>
                <c:pt idx="3">
                  <c:v>22.241523068371311</c:v>
                </c:pt>
                <c:pt idx="4">
                  <c:v>2.430812767065444</c:v>
                </c:pt>
                <c:pt idx="5">
                  <c:v>14.427779890070539</c:v>
                </c:pt>
                <c:pt idx="6">
                  <c:v>-19.0455808919391</c:v>
                </c:pt>
                <c:pt idx="7">
                  <c:v>69.427426413008433</c:v>
                </c:pt>
                <c:pt idx="8">
                  <c:v>44.670698185816377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7A-459E-B734-2CE8CBB37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185136"/>
        <c:axId val="736183168"/>
      </c:scatter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0"/>
        <c:lblAlgn val="ctr"/>
        <c:lblOffset val="100"/>
        <c:tickLblSkip val="1"/>
        <c:noMultiLvlLbl val="0"/>
      </c:catAx>
      <c:valAx>
        <c:axId val="616968584"/>
        <c:scaling>
          <c:orientation val="minMax"/>
          <c:max val="100"/>
          <c:min val="-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1818869393789073E-3"/>
              <c:y val="0.407039008500834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  <c:majorUnit val="20"/>
      </c:valAx>
      <c:valAx>
        <c:axId val="736183168"/>
        <c:scaling>
          <c:orientation val="minMax"/>
          <c:max val="100"/>
          <c:min val="-10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6185136"/>
        <c:crosses val="max"/>
        <c:crossBetween val="midCat"/>
        <c:majorUnit val="20"/>
      </c:valAx>
      <c:valAx>
        <c:axId val="73618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183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25455321260602"/>
          <c:y val="0.93352867432500319"/>
          <c:w val="0.65420581525717969"/>
          <c:h val="5.2790274604010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71390255637608E-2"/>
          <c:y val="4.3957866068347139E-2"/>
          <c:w val="0.89968074302401435"/>
          <c:h val="0.645275991891109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'2.7'!$C$6</c:f>
              <c:strCache>
                <c:ptCount val="1"/>
                <c:pt idx="0">
                  <c:v>1. halvår 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'2.7'!$B$7:$B$15</c:f>
              <c:strCache>
                <c:ptCount val="9"/>
                <c:pt idx="0">
                  <c:v>Utførelse
 av ordre</c:v>
                </c:pt>
                <c:pt idx="1">
                  <c:v>Ytelse av 
tilknyttede 
tjenester</c:v>
                </c:pt>
                <c:pt idx="2">
                  <c:v>Netto-
inntekter 
fra egen-
handel</c:v>
                </c:pt>
                <c:pt idx="3">
                  <c:v>Andre drifts-
inntekter</c:v>
                </c:pt>
                <c:pt idx="4">
                  <c:v>Corporate 
finance</c:v>
                </c:pt>
                <c:pt idx="5">
                  <c:v>Investerings-
rådgivning</c:v>
                </c:pt>
                <c:pt idx="6">
                  <c:v>Individuell 
portefølje-
forvaltning</c:v>
                </c:pt>
                <c:pt idx="7">
                  <c:v>Andre 
inntekter 
fra inv.- og tilleggs-
tjenester</c:v>
                </c:pt>
                <c:pt idx="8">
                  <c:v>Ordre-
formidling</c:v>
                </c:pt>
              </c:strCache>
            </c:strRef>
          </c:cat>
          <c:val>
            <c:numRef>
              <c:f>'2.7'!$C$7:$C$15</c:f>
              <c:numCache>
                <c:formatCode>0</c:formatCode>
                <c:ptCount val="9"/>
                <c:pt idx="0">
                  <c:v>31.277491341825559</c:v>
                </c:pt>
                <c:pt idx="1">
                  <c:v>20.789236714272739</c:v>
                </c:pt>
                <c:pt idx="2">
                  <c:v>12.681480704948809</c:v>
                </c:pt>
                <c:pt idx="3">
                  <c:v>11.75913799670797</c:v>
                </c:pt>
                <c:pt idx="4">
                  <c:v>13.282152290742649</c:v>
                </c:pt>
                <c:pt idx="5">
                  <c:v>9.4357371477221577</c:v>
                </c:pt>
                <c:pt idx="6">
                  <c:v>0.5101904505762066</c:v>
                </c:pt>
                <c:pt idx="7">
                  <c:v>0.1684943974722278</c:v>
                </c:pt>
                <c:pt idx="8">
                  <c:v>9.6078955731672036E-2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A-405B-B245-375741F77D84}"/>
            </c:ext>
          </c:extLst>
        </c:ser>
        <c:ser>
          <c:idx val="1"/>
          <c:order val="1"/>
          <c:tx>
            <c:strRef>
              <c:f>'2.7'!$D$6</c:f>
              <c:strCache>
                <c:ptCount val="1"/>
                <c:pt idx="0">
                  <c:v>1. halvår 2022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'2.7'!$B$7:$B$15</c:f>
              <c:strCache>
                <c:ptCount val="9"/>
                <c:pt idx="0">
                  <c:v>Utførelse
 av ordre</c:v>
                </c:pt>
                <c:pt idx="1">
                  <c:v>Ytelse av 
tilknyttede 
tjenester</c:v>
                </c:pt>
                <c:pt idx="2">
                  <c:v>Netto-
inntekter 
fra egen-
handel</c:v>
                </c:pt>
                <c:pt idx="3">
                  <c:v>Andre drifts-
inntekter</c:v>
                </c:pt>
                <c:pt idx="4">
                  <c:v>Corporate 
finance</c:v>
                </c:pt>
                <c:pt idx="5">
                  <c:v>Investerings-
rådgivning</c:v>
                </c:pt>
                <c:pt idx="6">
                  <c:v>Individuell 
portefølje-
forvaltning</c:v>
                </c:pt>
                <c:pt idx="7">
                  <c:v>Andre 
inntekter 
fra inv.- og tilleggs-
tjenester</c:v>
                </c:pt>
                <c:pt idx="8">
                  <c:v>Ordre-
formidling</c:v>
                </c:pt>
              </c:strCache>
            </c:strRef>
          </c:cat>
          <c:val>
            <c:numRef>
              <c:f>'2.7'!$D$7:$D$15</c:f>
              <c:numCache>
                <c:formatCode>0</c:formatCode>
                <c:ptCount val="9"/>
                <c:pt idx="0">
                  <c:v>37.039593853641641</c:v>
                </c:pt>
                <c:pt idx="1">
                  <c:v>19.92506503715272</c:v>
                </c:pt>
                <c:pt idx="2">
                  <c:v>15.310141282242119</c:v>
                </c:pt>
                <c:pt idx="3">
                  <c:v>10.596512616530591</c:v>
                </c:pt>
                <c:pt idx="4">
                  <c:v>8.9954025604362684</c:v>
                </c:pt>
                <c:pt idx="5">
                  <c:v>7.2835909677998689</c:v>
                </c:pt>
                <c:pt idx="6">
                  <c:v>0.52573727579672447</c:v>
                </c:pt>
                <c:pt idx="7">
                  <c:v>0.21938383904851791</c:v>
                </c:pt>
                <c:pt idx="8">
                  <c:v>0.10457256735155129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A-405B-B245-375741F77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968256"/>
        <c:axId val="616968584"/>
      </c:barChart>
      <c:scatterChart>
        <c:scatterStyle val="lineMarker"/>
        <c:varyColors val="0"/>
        <c:ser>
          <c:idx val="2"/>
          <c:order val="2"/>
          <c:tx>
            <c:strRef>
              <c:f>'2.7'!$E$6</c:f>
              <c:strCache>
                <c:ptCount val="1"/>
                <c:pt idx="0">
                  <c:v>Prosentvis endring i inntekter innenfor kategori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rgbClr val="71C277"/>
              </a:solidFill>
              <a:ln w="9525">
                <a:noFill/>
              </a:ln>
              <a:effectLst/>
            </c:spPr>
          </c:marker>
          <c:xVal>
            <c:strRef>
              <c:f>'2.7'!$B$7:$B$15</c:f>
              <c:strCache>
                <c:ptCount val="9"/>
                <c:pt idx="0">
                  <c:v>Utførelse
 av ordre</c:v>
                </c:pt>
                <c:pt idx="1">
                  <c:v>Ytelse av 
tilknyttede 
tjenester</c:v>
                </c:pt>
                <c:pt idx="2">
                  <c:v>Netto-
inntekter 
fra egen-
handel</c:v>
                </c:pt>
                <c:pt idx="3">
                  <c:v>Andre drifts-
inntekter</c:v>
                </c:pt>
                <c:pt idx="4">
                  <c:v>Corporate 
finance</c:v>
                </c:pt>
                <c:pt idx="5">
                  <c:v>Investerings-
rådgivning</c:v>
                </c:pt>
                <c:pt idx="6">
                  <c:v>Individuell 
portefølje-
forvaltning</c:v>
                </c:pt>
                <c:pt idx="7">
                  <c:v>Andre 
inntekter 
fra inv.- og tilleggs-
tjenester</c:v>
                </c:pt>
                <c:pt idx="8">
                  <c:v>Ordre-
formidling</c:v>
                </c:pt>
              </c:strCache>
            </c:strRef>
          </c:xVal>
          <c:yVal>
            <c:numRef>
              <c:f>'2.7'!$E$7:$E$15</c:f>
              <c:numCache>
                <c:formatCode>0</c:formatCode>
                <c:ptCount val="9"/>
                <c:pt idx="0">
                  <c:v>26.84193528180489</c:v>
                </c:pt>
                <c:pt idx="1">
                  <c:v>2.6572815462683499</c:v>
                </c:pt>
                <c:pt idx="2">
                  <c:v>29.311690526590361</c:v>
                </c:pt>
                <c:pt idx="3">
                  <c:v>-3.480285450918108</c:v>
                </c:pt>
                <c:pt idx="4">
                  <c:v>-27.459473335351198</c:v>
                </c:pt>
                <c:pt idx="5">
                  <c:v>-17.3204183003716</c:v>
                </c:pt>
                <c:pt idx="6">
                  <c:v>10.37354745399232</c:v>
                </c:pt>
                <c:pt idx="7">
                  <c:v>39.459377831470853</c:v>
                </c:pt>
                <c:pt idx="8">
                  <c:v>16.57838983050847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EA-405B-B245-375741F77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567216"/>
        <c:axId val="921570824"/>
      </c:scatter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1"/>
        <c:lblAlgn val="ctr"/>
        <c:lblOffset val="100"/>
        <c:tickLblSkip val="1"/>
        <c:noMultiLvlLbl val="0"/>
      </c:catAx>
      <c:valAx>
        <c:axId val="616968584"/>
        <c:scaling>
          <c:orientation val="minMax"/>
          <c:max val="100"/>
          <c:min val="-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3762283076209776E-3"/>
              <c:y val="0.241978696159574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  <c:majorUnit val="20"/>
      </c:valAx>
      <c:valAx>
        <c:axId val="921570824"/>
        <c:scaling>
          <c:orientation val="minMax"/>
          <c:max val="100"/>
          <c:min val="-10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67216"/>
        <c:crosses val="max"/>
        <c:crossBetween val="midCat"/>
        <c:majorUnit val="20"/>
      </c:valAx>
      <c:val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26129206144464E-2"/>
          <c:y val="4.0459764255984902E-2"/>
          <c:w val="0.89126172800593484"/>
          <c:h val="0.667834082070405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'2.8'!$C$7</c:f>
              <c:strCache>
                <c:ptCount val="1"/>
                <c:pt idx="0">
                  <c:v>1. halvår 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'2.8'!$B$8:$B$16</c:f>
              <c:strCache>
                <c:ptCount val="9"/>
                <c:pt idx="0">
                  <c:v>Nettoinntekter 
fra 
egenhandel</c:v>
                </c:pt>
                <c:pt idx="1">
                  <c:v>Utførelse 
av 
ordre</c:v>
                </c:pt>
                <c:pt idx="2">
                  <c:v>Andre 
drifts-
inntekter</c:v>
                </c:pt>
                <c:pt idx="3">
                  <c:v>Corporate 
finance</c:v>
                </c:pt>
                <c:pt idx="4">
                  <c:v>Ytelse 
av 
tilknyttede 
tjenester</c:v>
                </c:pt>
                <c:pt idx="5">
                  <c:v>Individuell 
portefølje-
forvaltning</c:v>
                </c:pt>
                <c:pt idx="6">
                  <c:v>Investerings-
rådgivning</c:v>
                </c:pt>
                <c:pt idx="7">
                  <c:v>Andre 
inntekter 
fra inv.- og tilleggs-
tjenester</c:v>
                </c:pt>
                <c:pt idx="8">
                  <c:v>Ordre-
formidling</c:v>
                </c:pt>
              </c:strCache>
            </c:strRef>
          </c:cat>
          <c:val>
            <c:numRef>
              <c:f>'2.8'!$C$8:$C$16</c:f>
              <c:numCache>
                <c:formatCode>0</c:formatCode>
                <c:ptCount val="9"/>
                <c:pt idx="0">
                  <c:v>25.918380260931968</c:v>
                </c:pt>
                <c:pt idx="1">
                  <c:v>21.205648933716098</c:v>
                </c:pt>
                <c:pt idx="2">
                  <c:v>13.31585296303891</c:v>
                </c:pt>
                <c:pt idx="3">
                  <c:v>17.159104744450708</c:v>
                </c:pt>
                <c:pt idx="4">
                  <c:v>8.7017240605936319</c:v>
                </c:pt>
                <c:pt idx="5">
                  <c:v>5.6757670323473626</c:v>
                </c:pt>
                <c:pt idx="6">
                  <c:v>4.0044519275132</c:v>
                </c:pt>
                <c:pt idx="7">
                  <c:v>3.8589112241759369</c:v>
                </c:pt>
                <c:pt idx="8">
                  <c:v>0.15979840570051779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8-4EED-A17D-19FF26C01816}"/>
            </c:ext>
          </c:extLst>
        </c:ser>
        <c:ser>
          <c:idx val="1"/>
          <c:order val="1"/>
          <c:tx>
            <c:strRef>
              <c:f>'2.8'!$D$7</c:f>
              <c:strCache>
                <c:ptCount val="1"/>
                <c:pt idx="0">
                  <c:v>1. halvår 2022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660848809930371E-3"/>
                  <c:y val="1.5461923127214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A8-45B1-A448-AF45346A9006}"/>
                </c:ext>
              </c:extLst>
            </c:dLbl>
            <c:dLbl>
              <c:idx val="5"/>
              <c:layout>
                <c:manualLayout>
                  <c:x val="0"/>
                  <c:y val="1.8554307752656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A9-4B1D-B9DB-9EF90B425399}"/>
                </c:ext>
              </c:extLst>
            </c:dLbl>
            <c:dLbl>
              <c:idx val="6"/>
              <c:layout>
                <c:manualLayout>
                  <c:x val="0"/>
                  <c:y val="1.236953850177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A9-4B1D-B9DB-9EF90B425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'2.8'!$B$8:$B$16</c:f>
              <c:strCache>
                <c:ptCount val="9"/>
                <c:pt idx="0">
                  <c:v>Nettoinntekter 
fra 
egenhandel</c:v>
                </c:pt>
                <c:pt idx="1">
                  <c:v>Utførelse 
av 
ordre</c:v>
                </c:pt>
                <c:pt idx="2">
                  <c:v>Andre 
drifts-
inntekter</c:v>
                </c:pt>
                <c:pt idx="3">
                  <c:v>Corporate 
finance</c:v>
                </c:pt>
                <c:pt idx="4">
                  <c:v>Ytelse 
av 
tilknyttede 
tjenester</c:v>
                </c:pt>
                <c:pt idx="5">
                  <c:v>Individuell 
portefølje-
forvaltning</c:v>
                </c:pt>
                <c:pt idx="6">
                  <c:v>Investerings-
rådgivning</c:v>
                </c:pt>
                <c:pt idx="7">
                  <c:v>Andre 
inntekter 
fra inv.- og tilleggs-
tjenester</c:v>
                </c:pt>
                <c:pt idx="8">
                  <c:v>Ordre-
formidling</c:v>
                </c:pt>
              </c:strCache>
            </c:strRef>
          </c:cat>
          <c:val>
            <c:numRef>
              <c:f>'2.8'!$D$8:$D$16</c:f>
              <c:numCache>
                <c:formatCode>0</c:formatCode>
                <c:ptCount val="9"/>
                <c:pt idx="0">
                  <c:v>20.57647013398201</c:v>
                </c:pt>
                <c:pt idx="1">
                  <c:v>17.849006856304431</c:v>
                </c:pt>
                <c:pt idx="2">
                  <c:v>17.16475539596123</c:v>
                </c:pt>
                <c:pt idx="3">
                  <c:v>14.117092220880011</c:v>
                </c:pt>
                <c:pt idx="4">
                  <c:v>8.8404957720375315</c:v>
                </c:pt>
                <c:pt idx="5">
                  <c:v>8.2808492330095476</c:v>
                </c:pt>
                <c:pt idx="6">
                  <c:v>6.600696110715802</c:v>
                </c:pt>
                <c:pt idx="7">
                  <c:v>6.3876156277407299</c:v>
                </c:pt>
                <c:pt idx="8">
                  <c:v>0.18301864936870149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8-4EED-A17D-19FF26C01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968256"/>
        <c:axId val="616968584"/>
      </c:barChart>
      <c:scatterChart>
        <c:scatterStyle val="lineMarker"/>
        <c:varyColors val="0"/>
        <c:ser>
          <c:idx val="2"/>
          <c:order val="2"/>
          <c:tx>
            <c:strRef>
              <c:f>'2.8'!$E$7</c:f>
              <c:strCache>
                <c:ptCount val="1"/>
                <c:pt idx="0">
                  <c:v>Prosentvis endring i inntekter innenfor kategori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rgbClr val="71C277"/>
              </a:solidFill>
              <a:ln w="9525"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1.1796509285958294E-2"/>
                  <c:y val="-3.0923846254428257E-3"/>
                </c:manualLayout>
              </c:layout>
              <c:tx>
                <c:rich>
                  <a:bodyPr/>
                  <a:lstStyle/>
                  <a:p>
                    <a:fld id="{01EA7D96-20F7-46AC-8E71-C863EED85B52}" type="CELLREF">
                      <a:rPr lang="en-US"/>
                      <a:pPr/>
                      <a:t>[CELLEREF]</a:t>
                    </a:fld>
                    <a:endParaRPr lang="nb-N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{01EA7D96-20F7-46AC-8E71-C863EED85B52}</c15:txfldGUID>
                      <c15:f>'2.8'!$F$12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3A8-45B1-A448-AF45346A90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'2.8'!$B$8:$B$16</c:f>
              <c:strCache>
                <c:ptCount val="9"/>
                <c:pt idx="0">
                  <c:v>Nettoinntekter 
fra 
egenhandel</c:v>
                </c:pt>
                <c:pt idx="1">
                  <c:v>Utførelse 
av 
ordre</c:v>
                </c:pt>
                <c:pt idx="2">
                  <c:v>Andre 
drifts-
inntekter</c:v>
                </c:pt>
                <c:pt idx="3">
                  <c:v>Corporate 
finance</c:v>
                </c:pt>
                <c:pt idx="4">
                  <c:v>Ytelse 
av 
tilknyttede 
tjenester</c:v>
                </c:pt>
                <c:pt idx="5">
                  <c:v>Individuell 
portefølje-
forvaltning</c:v>
                </c:pt>
                <c:pt idx="6">
                  <c:v>Investerings-
rådgivning</c:v>
                </c:pt>
                <c:pt idx="7">
                  <c:v>Andre 
inntekter 
fra inv.- og tilleggs-
tjenester</c:v>
                </c:pt>
                <c:pt idx="8">
                  <c:v>Ordre-
formidling</c:v>
                </c:pt>
              </c:strCache>
            </c:strRef>
          </c:xVal>
          <c:yVal>
            <c:numRef>
              <c:f>'2.8'!$E$8:$E$16</c:f>
              <c:numCache>
                <c:formatCode>0</c:formatCode>
                <c:ptCount val="9"/>
                <c:pt idx="0">
                  <c:v>-42.357395059916087</c:v>
                </c:pt>
                <c:pt idx="1">
                  <c:v>-38.885667717377139</c:v>
                </c:pt>
                <c:pt idx="2">
                  <c:v>-6.4057410454068338</c:v>
                </c:pt>
                <c:pt idx="3">
                  <c:v>-40.264678080033612</c:v>
                </c:pt>
                <c:pt idx="4">
                  <c:v>-26.23473694384484</c:v>
                </c:pt>
                <c:pt idx="5">
                  <c:v>5.9329090164975513</c:v>
                </c:pt>
                <c:pt idx="6">
                  <c:v>19.681558602618338</c:v>
                </c:pt>
                <c:pt idx="7">
                  <c:v>20.186190362521149</c:v>
                </c:pt>
                <c:pt idx="8">
                  <c:v>-16.84210526315789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28-4EED-A17D-19FF26C01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567216"/>
        <c:axId val="921570824"/>
      </c:scatter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1"/>
        <c:lblAlgn val="ctr"/>
        <c:lblOffset val="100"/>
        <c:tickLblSkip val="1"/>
        <c:noMultiLvlLbl val="0"/>
      </c:catAx>
      <c:valAx>
        <c:axId val="616968584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8831430359261002E-3"/>
              <c:y val="0.40311634308852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  <c:majorUnit val="20"/>
      </c:valAx>
      <c:valAx>
        <c:axId val="921570824"/>
        <c:scaling>
          <c:orientation val="minMax"/>
          <c:max val="50"/>
          <c:min val="-5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67216"/>
        <c:crosses val="max"/>
        <c:crossBetween val="midCat"/>
        <c:majorUnit val="20"/>
      </c:valAx>
      <c:valAx>
        <c:axId val="9215672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1570824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861279552810122"/>
          <c:y val="0.95214163540062235"/>
          <c:w val="0.71063874846776964"/>
          <c:h val="4.77296174720218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28940390725637"/>
          <c:y val="4.0459764255984902E-2"/>
          <c:w val="0.7789075471888337"/>
          <c:h val="0.683901456965017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'2.9'!$B$6</c:f>
              <c:strCache>
                <c:ptCount val="1"/>
                <c:pt idx="0">
                  <c:v>Aksjer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'2.9'!$C$5:$I$5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H1 2022</c:v>
                </c:pt>
              </c:strCache>
            </c:strRef>
          </c:cat>
          <c:val>
            <c:numRef>
              <c:f>'2.9'!$C$6:$I$6</c:f>
              <c:numCache>
                <c:formatCode>_-* #\ ##0_-;\-* #\ ##0_-;_-* "-"??_-;_-@_-</c:formatCode>
                <c:ptCount val="7"/>
                <c:pt idx="0">
                  <c:v>27.831861998856429</c:v>
                </c:pt>
                <c:pt idx="1">
                  <c:v>30.366452848997195</c:v>
                </c:pt>
                <c:pt idx="2">
                  <c:v>27.300529422403454</c:v>
                </c:pt>
                <c:pt idx="3">
                  <c:v>31.453089693943458</c:v>
                </c:pt>
                <c:pt idx="4">
                  <c:v>30.724557011697851</c:v>
                </c:pt>
                <c:pt idx="5">
                  <c:v>32.056829768377192</c:v>
                </c:pt>
                <c:pt idx="6">
                  <c:v>29.060705463953536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5-4B53-A2B0-F13FC7F17264}"/>
            </c:ext>
          </c:extLst>
        </c:ser>
        <c:ser>
          <c:idx val="1"/>
          <c:order val="1"/>
          <c:tx>
            <c:strRef>
              <c:f>'2.9'!$B$7</c:f>
              <c:strCache>
                <c:ptCount val="1"/>
                <c:pt idx="0">
                  <c:v>Obligasjoner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'2.9'!$C$5:$I$5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H1 2022</c:v>
                </c:pt>
              </c:strCache>
            </c:strRef>
          </c:cat>
          <c:val>
            <c:numRef>
              <c:f>'2.9'!$C$7:$I$7</c:f>
              <c:numCache>
                <c:formatCode>_-* #\ ##0_-;\-* #\ ##0_-;_-* "-"??_-;_-@_-</c:formatCode>
                <c:ptCount val="7"/>
                <c:pt idx="0">
                  <c:v>51.234856944194988</c:v>
                </c:pt>
                <c:pt idx="1">
                  <c:v>49.614267996935709</c:v>
                </c:pt>
                <c:pt idx="2">
                  <c:v>51.572659251464678</c:v>
                </c:pt>
                <c:pt idx="3">
                  <c:v>46.538929105340735</c:v>
                </c:pt>
                <c:pt idx="4">
                  <c:v>44.849582315192897</c:v>
                </c:pt>
                <c:pt idx="5">
                  <c:v>36.959102842827228</c:v>
                </c:pt>
                <c:pt idx="6">
                  <c:v>36.026075516054412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5-4B53-A2B0-F13FC7F17264}"/>
            </c:ext>
          </c:extLst>
        </c:ser>
        <c:ser>
          <c:idx val="2"/>
          <c:order val="2"/>
          <c:tx>
            <c:strRef>
              <c:f>'2.9'!$B$8</c:f>
              <c:strCache>
                <c:ptCount val="1"/>
                <c:pt idx="0">
                  <c:v>Derivater og sammensatte produkter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'2.9'!$C$5:$I$5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H1 2022</c:v>
                </c:pt>
              </c:strCache>
            </c:strRef>
          </c:cat>
          <c:val>
            <c:numRef>
              <c:f>'2.9'!$C$8:$I$8</c:f>
              <c:numCache>
                <c:formatCode>_-* #\ ##0_-;\-* #\ ##0_-;_-* "-"??_-;_-@_-</c:formatCode>
                <c:ptCount val="7"/>
                <c:pt idx="0">
                  <c:v>1.2387711516594417</c:v>
                </c:pt>
                <c:pt idx="1">
                  <c:v>0.59772915505851421</c:v>
                </c:pt>
                <c:pt idx="2">
                  <c:v>-7.7330746507511108E-2</c:v>
                </c:pt>
                <c:pt idx="3">
                  <c:v>-3.893273389358947E-2</c:v>
                </c:pt>
                <c:pt idx="4">
                  <c:v>-4.2956031195335379E-2</c:v>
                </c:pt>
                <c:pt idx="5">
                  <c:v>-6.5893270325704679E-3</c:v>
                </c:pt>
                <c:pt idx="6">
                  <c:v>3.1785965956199598E-2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5-4B53-A2B0-F13FC7F17264}"/>
            </c:ext>
          </c:extLst>
        </c:ser>
        <c:ser>
          <c:idx val="3"/>
          <c:order val="3"/>
          <c:tx>
            <c:strRef>
              <c:f>'2.9'!$B$9</c:f>
              <c:strCache>
                <c:ptCount val="1"/>
                <c:pt idx="0">
                  <c:v>Verdipapirfond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'2.9'!$C$5:$I$5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H1 2022</c:v>
                </c:pt>
              </c:strCache>
            </c:strRef>
          </c:cat>
          <c:val>
            <c:numRef>
              <c:f>'2.9'!$C$9:$I$9</c:f>
              <c:numCache>
                <c:formatCode>_-* #\ ##0_-;\-* #\ ##0_-;_-* "-"??_-;_-@_-</c:formatCode>
                <c:ptCount val="7"/>
                <c:pt idx="0">
                  <c:v>11.447411383650715</c:v>
                </c:pt>
                <c:pt idx="1">
                  <c:v>12.171758589790157</c:v>
                </c:pt>
                <c:pt idx="2">
                  <c:v>14.30119873618213</c:v>
                </c:pt>
                <c:pt idx="3">
                  <c:v>14.977518754938634</c:v>
                </c:pt>
                <c:pt idx="4">
                  <c:v>19.128290995319965</c:v>
                </c:pt>
                <c:pt idx="5">
                  <c:v>25.207382823347189</c:v>
                </c:pt>
                <c:pt idx="6">
                  <c:v>28.76031724469059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05-4B53-A2B0-F13FC7F17264}"/>
            </c:ext>
          </c:extLst>
        </c:ser>
        <c:ser>
          <c:idx val="4"/>
          <c:order val="4"/>
          <c:tx>
            <c:strRef>
              <c:f>'2.9'!$B$10</c:f>
              <c:strCache>
                <c:ptCount val="1"/>
                <c:pt idx="0">
                  <c:v>AIF-andeler</c:v>
                </c:pt>
              </c:strCache>
            </c:strRef>
          </c:tx>
          <c:spPr>
            <a:solidFill>
              <a:srgbClr val="751A21"/>
            </a:solidFill>
          </c:spPr>
          <c:invertIfNegative val="0"/>
          <c:cat>
            <c:strRef>
              <c:f>'2.9'!$C$5:$I$5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H1 2022</c:v>
                </c:pt>
              </c:strCache>
            </c:strRef>
          </c:cat>
          <c:val>
            <c:numRef>
              <c:f>'2.9'!$C$10:$I$10</c:f>
              <c:numCache>
                <c:formatCode>_-* #\ ##0_-;\-* #\ ##0_-;_-* "-"??_-;_-@_-</c:formatCode>
                <c:ptCount val="7"/>
                <c:pt idx="0">
                  <c:v>1.2691666681826042</c:v>
                </c:pt>
                <c:pt idx="1">
                  <c:v>1.8468366323198397</c:v>
                </c:pt>
                <c:pt idx="2">
                  <c:v>2.377353559351759</c:v>
                </c:pt>
                <c:pt idx="3">
                  <c:v>2.7816077456889814</c:v>
                </c:pt>
                <c:pt idx="4">
                  <c:v>2.8104051888841823</c:v>
                </c:pt>
                <c:pt idx="5">
                  <c:v>3.292740653019762</c:v>
                </c:pt>
                <c:pt idx="6">
                  <c:v>2.2700914042684697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05-4B53-A2B0-F13FC7F17264}"/>
            </c:ext>
          </c:extLst>
        </c:ser>
        <c:ser>
          <c:idx val="5"/>
          <c:order val="5"/>
          <c:tx>
            <c:strRef>
              <c:f>'2.9'!$B$11</c:f>
              <c:strCache>
                <c:ptCount val="1"/>
                <c:pt idx="0">
                  <c:v>Andre finansielle instrumenter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</c:spPr>
          <c:invertIfNegative val="0"/>
          <c:cat>
            <c:strRef>
              <c:f>'2.9'!$C$5:$I$5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H1 2022</c:v>
                </c:pt>
              </c:strCache>
            </c:strRef>
          </c:cat>
          <c:val>
            <c:numRef>
              <c:f>'2.9'!$C$11:$I$11</c:f>
              <c:numCache>
                <c:formatCode>_-* #\ ##0_-;\-* #\ ##0_-;_-* "-"??_-;_-@_-</c:formatCode>
                <c:ptCount val="7"/>
                <c:pt idx="0">
                  <c:v>2.8917432978721838</c:v>
                </c:pt>
                <c:pt idx="1">
                  <c:v>2.2024084853375174</c:v>
                </c:pt>
                <c:pt idx="2">
                  <c:v>2.2408142335706418</c:v>
                </c:pt>
                <c:pt idx="3">
                  <c:v>2.2098311891127169</c:v>
                </c:pt>
                <c:pt idx="4">
                  <c:v>-0.2800991770272262</c:v>
                </c:pt>
                <c:pt idx="5">
                  <c:v>-0.21602602558971201</c:v>
                </c:pt>
                <c:pt idx="6">
                  <c:v>0.17520099926634866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05-4B53-A2B0-F13FC7F17264}"/>
            </c:ext>
          </c:extLst>
        </c:ser>
        <c:ser>
          <c:idx val="6"/>
          <c:order val="6"/>
          <c:tx>
            <c:strRef>
              <c:f>'2.9'!$B$12</c:f>
              <c:strCache>
                <c:ptCount val="1"/>
                <c:pt idx="0">
                  <c:v>Bankinnskudd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strRef>
              <c:f>'2.9'!$C$5:$I$5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H1 2022</c:v>
                </c:pt>
              </c:strCache>
            </c:strRef>
          </c:cat>
          <c:val>
            <c:numRef>
              <c:f>'2.9'!$C$12:$I$12</c:f>
              <c:numCache>
                <c:formatCode>0</c:formatCode>
                <c:ptCount val="7"/>
                <c:pt idx="0">
                  <c:v>4.0861885555836519</c:v>
                </c:pt>
                <c:pt idx="1">
                  <c:v>3.2005462915610767</c:v>
                </c:pt>
                <c:pt idx="2">
                  <c:v>2.2847755435348538</c:v>
                </c:pt>
                <c:pt idx="3">
                  <c:v>2.0779562448690734</c:v>
                </c:pt>
                <c:pt idx="4">
                  <c:v>2.8102196971276778</c:v>
                </c:pt>
                <c:pt idx="5">
                  <c:v>2.7065592650509149</c:v>
                </c:pt>
                <c:pt idx="6">
                  <c:v>3.6758234058104389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05-4B53-A2B0-F13FC7F17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6968256"/>
        <c:axId val="616968584"/>
      </c:barChart>
      <c:lineChart>
        <c:grouping val="standard"/>
        <c:varyColors val="0"/>
        <c:ser>
          <c:idx val="7"/>
          <c:order val="7"/>
          <c:tx>
            <c:strRef>
              <c:f>'2.9'!$B$13</c:f>
              <c:strCache>
                <c:ptCount val="1"/>
                <c:pt idx="0">
                  <c:v>Sum forvaltet kapital (h-akse)</c:v>
                </c:pt>
              </c:strCache>
            </c:strRef>
          </c:tx>
          <c:spPr>
            <a:ln>
              <a:solidFill>
                <a:srgbClr val="E39200"/>
              </a:solidFill>
            </a:ln>
          </c:spPr>
          <c:marker>
            <c:symbol val="none"/>
          </c:marker>
          <c:cat>
            <c:numRef>
              <c:f>'2.9'!$C$5:$H$5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'2.9'!$C$13:$I$13</c:f>
              <c:numCache>
                <c:formatCode>0</c:formatCode>
                <c:ptCount val="7"/>
                <c:pt idx="0">
                  <c:v>291.34888999999998</c:v>
                </c:pt>
                <c:pt idx="1">
                  <c:v>321.30974099999997</c:v>
                </c:pt>
                <c:pt idx="2">
                  <c:v>291.94079999999997</c:v>
                </c:pt>
                <c:pt idx="3">
                  <c:v>308.24960899999996</c:v>
                </c:pt>
                <c:pt idx="4">
                  <c:v>347.18523999999996</c:v>
                </c:pt>
                <c:pt idx="5">
                  <c:v>418.28247199999998</c:v>
                </c:pt>
                <c:pt idx="6">
                  <c:v>360.66860500000001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505-4B53-A2B0-F13FC7F17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67216"/>
        <c:axId val="921570824"/>
      </c:line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1"/>
        <c:lblAlgn val="ctr"/>
        <c:lblOffset val="100"/>
        <c:noMultiLvlLbl val="0"/>
      </c:catAx>
      <c:valAx>
        <c:axId val="6169685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2399136994385966E-2"/>
              <c:y val="0.358877294199704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</c:valAx>
      <c:valAx>
        <c:axId val="921570824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 kroner</a:t>
                </a:r>
              </a:p>
            </c:rich>
          </c:tx>
          <c:layout>
            <c:manualLayout>
              <c:xMode val="edge"/>
              <c:yMode val="edge"/>
              <c:x val="0.94434476329217654"/>
              <c:y val="0.31946076139786544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67216"/>
        <c:crosses val="max"/>
        <c:crossBetween val="between"/>
        <c:majorUnit val="100"/>
      </c:valAx>
      <c:cat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908738228696687"/>
          <c:y val="0.82440008948224142"/>
          <c:w val="0.66317117359629363"/>
          <c:h val="0.17559996664324268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</xdr:colOff>
      <xdr:row>13</xdr:row>
      <xdr:rowOff>162392</xdr:rowOff>
    </xdr:from>
    <xdr:to>
      <xdr:col>1</xdr:col>
      <xdr:colOff>5905501</xdr:colOff>
      <xdr:row>31</xdr:row>
      <xdr:rowOff>156883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E123E1B8-58E9-42B1-BA3A-8641DCC91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152399</xdr:colOff>
      <xdr:row>14</xdr:row>
      <xdr:rowOff>157162</xdr:rowOff>
    </xdr:from>
    <xdr:to>
      <xdr:col>4</xdr:col>
      <xdr:colOff>714375</xdr:colOff>
      <xdr:row>31</xdr:row>
      <xdr:rowOff>79462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C0F957A-5CF4-4305-84AB-51AFA7B2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685798</xdr:colOff>
      <xdr:row>13</xdr:row>
      <xdr:rowOff>82549</xdr:rowOff>
    </xdr:from>
    <xdr:to>
      <xdr:col>4</xdr:col>
      <xdr:colOff>219075</xdr:colOff>
      <xdr:row>32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A3E58E-702D-4773-8AE5-B93775BC4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13</xdr:row>
      <xdr:rowOff>95249</xdr:rowOff>
    </xdr:from>
    <xdr:to>
      <xdr:col>3</xdr:col>
      <xdr:colOff>517525</xdr:colOff>
      <xdr:row>30</xdr:row>
      <xdr:rowOff>31749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F344548-4F1F-47FC-8594-32415752A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</xdr:colOff>
      <xdr:row>17</xdr:row>
      <xdr:rowOff>157162</xdr:rowOff>
    </xdr:from>
    <xdr:to>
      <xdr:col>6</xdr:col>
      <xdr:colOff>537882</xdr:colOff>
      <xdr:row>35</xdr:row>
      <xdr:rowOff>78442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74C6B46-5FAF-458B-B6B5-54928D119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16</xdr:row>
      <xdr:rowOff>57150</xdr:rowOff>
    </xdr:from>
    <xdr:to>
      <xdr:col>6</xdr:col>
      <xdr:colOff>38100</xdr:colOff>
      <xdr:row>35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9C455B1-7E7D-4123-9522-49EC4C834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644525</xdr:colOff>
      <xdr:row>15</xdr:row>
      <xdr:rowOff>120650</xdr:rowOff>
    </xdr:from>
    <xdr:to>
      <xdr:col>3</xdr:col>
      <xdr:colOff>752475</xdr:colOff>
      <xdr:row>34</xdr:row>
      <xdr:rowOff>38101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C99F28-BE14-4C00-9F68-EAB845D37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1333499</xdr:colOff>
      <xdr:row>14</xdr:row>
      <xdr:rowOff>88898</xdr:rowOff>
    </xdr:from>
    <xdr:to>
      <xdr:col>6</xdr:col>
      <xdr:colOff>257175</xdr:colOff>
      <xdr:row>35</xdr:row>
      <xdr:rowOff>104774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EB70AC-1098-4B9E-BEEA-2BDD8E104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738187</xdr:colOff>
      <xdr:row>14</xdr:row>
      <xdr:rowOff>100011</xdr:rowOff>
    </xdr:from>
    <xdr:to>
      <xdr:col>3</xdr:col>
      <xdr:colOff>593912</xdr:colOff>
      <xdr:row>35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1C0EEE-13D3-48CE-87B7-9B8B4129A6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36512</xdr:colOff>
      <xdr:row>16</xdr:row>
      <xdr:rowOff>65087</xdr:rowOff>
    </xdr:from>
    <xdr:to>
      <xdr:col>10</xdr:col>
      <xdr:colOff>0</xdr:colOff>
      <xdr:row>40</xdr:row>
      <xdr:rowOff>142876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5C3A2FD-55F8-458C-8A2F-D61488ED3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738186</xdr:colOff>
      <xdr:row>21</xdr:row>
      <xdr:rowOff>61911</xdr:rowOff>
    </xdr:from>
    <xdr:to>
      <xdr:col>8</xdr:col>
      <xdr:colOff>0</xdr:colOff>
      <xdr:row>44</xdr:row>
      <xdr:rowOff>19049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B2950C-9139-4BC9-810C-D371EFF6B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12</xdr:row>
      <xdr:rowOff>38100</xdr:rowOff>
    </xdr:from>
    <xdr:to>
      <xdr:col>1</xdr:col>
      <xdr:colOff>5212773</xdr:colOff>
      <xdr:row>26</xdr:row>
      <xdr:rowOff>155863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204DC75A-DF41-44AF-88EB-CF830E13EF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144462</xdr:colOff>
      <xdr:row>15</xdr:row>
      <xdr:rowOff>46037</xdr:rowOff>
    </xdr:from>
    <xdr:to>
      <xdr:col>6</xdr:col>
      <xdr:colOff>677862</xdr:colOff>
      <xdr:row>32</xdr:row>
      <xdr:rowOff>30162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0EDFE19-2265-4CB0-8C61-361A7AEAEA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13</xdr:row>
      <xdr:rowOff>44450</xdr:rowOff>
    </xdr:from>
    <xdr:to>
      <xdr:col>5</xdr:col>
      <xdr:colOff>15875</xdr:colOff>
      <xdr:row>29</xdr:row>
      <xdr:rowOff>139700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DF5C20-2790-4C11-8898-22AE69EB2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712718</xdr:colOff>
      <xdr:row>11</xdr:row>
      <xdr:rowOff>147016</xdr:rowOff>
    </xdr:from>
    <xdr:to>
      <xdr:col>3</xdr:col>
      <xdr:colOff>588893</xdr:colOff>
      <xdr:row>28</xdr:row>
      <xdr:rowOff>76614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721BFCD-9966-4D35-BA63-5F43A173B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429418</xdr:colOff>
      <xdr:row>15</xdr:row>
      <xdr:rowOff>130969</xdr:rowOff>
    </xdr:from>
    <xdr:to>
      <xdr:col>2</xdr:col>
      <xdr:colOff>773905</xdr:colOff>
      <xdr:row>35</xdr:row>
      <xdr:rowOff>130969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9E62A2-BA41-4DAC-A422-5118A0EB8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733148</xdr:colOff>
      <xdr:row>18</xdr:row>
      <xdr:rowOff>36773</xdr:rowOff>
    </xdr:from>
    <xdr:to>
      <xdr:col>3</xdr:col>
      <xdr:colOff>436719</xdr:colOff>
      <xdr:row>36</xdr:row>
      <xdr:rowOff>41414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B5E56D1-760E-4E10-BF4E-F4C3A3841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735759</xdr:colOff>
      <xdr:row>18</xdr:row>
      <xdr:rowOff>9617</xdr:rowOff>
    </xdr:from>
    <xdr:to>
      <xdr:col>4</xdr:col>
      <xdr:colOff>3014382</xdr:colOff>
      <xdr:row>37</xdr:row>
      <xdr:rowOff>145676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681DE1EF-48BA-4595-9434-EAB356CAB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674685</xdr:colOff>
      <xdr:row>20</xdr:row>
      <xdr:rowOff>133350</xdr:rowOff>
    </xdr:from>
    <xdr:to>
      <xdr:col>4</xdr:col>
      <xdr:colOff>2940844</xdr:colOff>
      <xdr:row>43</xdr:row>
      <xdr:rowOff>35719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E51D44FB-CE82-456B-A59D-2999BD980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1042986</xdr:colOff>
      <xdr:row>16</xdr:row>
      <xdr:rowOff>138111</xdr:rowOff>
    </xdr:from>
    <xdr:to>
      <xdr:col>8</xdr:col>
      <xdr:colOff>685800</xdr:colOff>
      <xdr:row>39</xdr:row>
      <xdr:rowOff>95249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71472385-87EB-4D3C-8885-239AFA6DE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39AE2-2F2E-4A8A-94E4-F6ED94658BD8}">
  <dimension ref="A1:H13"/>
  <sheetViews>
    <sheetView tabSelected="1" zoomScale="85" zoomScaleNormal="85" workbookViewId="0"/>
  </sheetViews>
  <sheetFormatPr baseColWidth="10" defaultColWidth="11.42578125" defaultRowHeight="16.5" x14ac:dyDescent="0.3"/>
  <cols>
    <col min="1" max="1" width="8.7109375" style="1" customWidth="1"/>
    <col min="2" max="2" width="89.28515625" style="1" bestFit="1" customWidth="1"/>
    <col min="3" max="16384" width="11.42578125" style="1"/>
  </cols>
  <sheetData>
    <row r="1" spans="1:8" ht="21" x14ac:dyDescent="0.4">
      <c r="A1" s="33" t="s">
        <v>0</v>
      </c>
      <c r="B1" s="34" t="s">
        <v>1</v>
      </c>
      <c r="C1" s="22"/>
    </row>
    <row r="2" spans="1:8" ht="21" x14ac:dyDescent="0.4">
      <c r="A2" s="33" t="s">
        <v>2</v>
      </c>
      <c r="B2" s="34" t="s">
        <v>3</v>
      </c>
      <c r="C2" s="22"/>
    </row>
    <row r="4" spans="1:8" ht="21" x14ac:dyDescent="0.4">
      <c r="A4" s="33"/>
      <c r="B4" s="33" t="s">
        <v>4</v>
      </c>
      <c r="C4" s="77"/>
      <c r="D4" s="77"/>
      <c r="E4" s="77"/>
      <c r="F4" s="77"/>
      <c r="G4" s="77"/>
    </row>
    <row r="5" spans="1:8" x14ac:dyDescent="0.3">
      <c r="A5" s="77"/>
      <c r="B5" s="77"/>
      <c r="C5" s="77"/>
      <c r="D5" s="77">
        <v>2018</v>
      </c>
      <c r="E5" s="77">
        <v>2019</v>
      </c>
      <c r="F5" s="77">
        <v>2020</v>
      </c>
      <c r="G5" s="77">
        <v>2021</v>
      </c>
      <c r="H5" s="77" t="s">
        <v>84</v>
      </c>
    </row>
    <row r="6" spans="1:8" x14ac:dyDescent="0.3">
      <c r="A6" s="77"/>
      <c r="B6" s="77" t="s">
        <v>5</v>
      </c>
      <c r="C6" s="77"/>
      <c r="D6" s="77">
        <v>78</v>
      </c>
      <c r="E6" s="77">
        <v>85</v>
      </c>
      <c r="F6" s="77">
        <v>80</v>
      </c>
      <c r="G6" s="77">
        <v>80</v>
      </c>
      <c r="H6" s="77">
        <v>83</v>
      </c>
    </row>
    <row r="7" spans="1:8" x14ac:dyDescent="0.3">
      <c r="A7" s="77"/>
      <c r="B7" s="77" t="s">
        <v>6</v>
      </c>
      <c r="C7" s="77"/>
      <c r="D7" s="77">
        <v>21</v>
      </c>
      <c r="E7" s="77">
        <v>18</v>
      </c>
      <c r="F7" s="77">
        <v>18</v>
      </c>
      <c r="G7" s="77">
        <v>15</v>
      </c>
      <c r="H7" s="77">
        <v>15</v>
      </c>
    </row>
    <row r="8" spans="1:8" x14ac:dyDescent="0.3">
      <c r="A8" s="77"/>
      <c r="B8" s="77" t="s">
        <v>7</v>
      </c>
      <c r="C8" s="77"/>
      <c r="D8" s="77">
        <v>26</v>
      </c>
      <c r="E8" s="77">
        <v>26</v>
      </c>
      <c r="F8" s="77">
        <v>25</v>
      </c>
      <c r="G8" s="77">
        <v>20</v>
      </c>
      <c r="H8" s="77">
        <v>19</v>
      </c>
    </row>
    <row r="9" spans="1:8" x14ac:dyDescent="0.3">
      <c r="A9" s="77"/>
      <c r="B9" s="77" t="s">
        <v>8</v>
      </c>
      <c r="C9" s="77"/>
      <c r="D9" s="77">
        <v>125</v>
      </c>
      <c r="E9" s="77">
        <v>129</v>
      </c>
      <c r="F9" s="77">
        <v>123</v>
      </c>
      <c r="G9" s="77">
        <v>115</v>
      </c>
      <c r="H9" s="77">
        <v>117</v>
      </c>
    </row>
    <row r="10" spans="1:8" x14ac:dyDescent="0.3">
      <c r="A10" s="77"/>
      <c r="B10" s="77" t="s">
        <v>61</v>
      </c>
      <c r="D10" s="77">
        <v>8</v>
      </c>
      <c r="E10" s="77">
        <v>10</v>
      </c>
      <c r="F10" s="77">
        <v>8</v>
      </c>
      <c r="G10" s="77">
        <v>7</v>
      </c>
      <c r="H10" s="77">
        <v>5</v>
      </c>
    </row>
    <row r="13" spans="1:8" ht="21" x14ac:dyDescent="0.4">
      <c r="A13" s="33"/>
      <c r="B13" s="33" t="s">
        <v>9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31DA7-2623-45D6-B1D3-47251A50A0C4}">
  <dimension ref="A1:I16"/>
  <sheetViews>
    <sheetView workbookViewId="0"/>
  </sheetViews>
  <sheetFormatPr baseColWidth="10" defaultColWidth="11.42578125" defaultRowHeight="15" x14ac:dyDescent="0.3"/>
  <cols>
    <col min="1" max="1" width="11.42578125" style="77"/>
    <col min="2" max="2" width="27.7109375" style="77" customWidth="1"/>
    <col min="3" max="7" width="11.42578125" style="77"/>
    <col min="8" max="8" width="12.42578125" style="77" bestFit="1" customWidth="1"/>
    <col min="9" max="16384" width="11.42578125" style="77"/>
  </cols>
  <sheetData>
    <row r="1" spans="1:9" ht="21" x14ac:dyDescent="0.4">
      <c r="A1" s="33" t="s">
        <v>0</v>
      </c>
      <c r="B1" s="34" t="s">
        <v>115</v>
      </c>
      <c r="C1" s="33"/>
      <c r="D1" s="34"/>
      <c r="E1" s="34"/>
      <c r="F1" s="34"/>
    </row>
    <row r="2" spans="1:9" ht="21" x14ac:dyDescent="0.4">
      <c r="A2" s="33" t="s">
        <v>24</v>
      </c>
      <c r="B2" s="34" t="s">
        <v>3</v>
      </c>
      <c r="C2" s="33"/>
      <c r="D2" s="34"/>
      <c r="E2" s="34"/>
      <c r="F2" s="34"/>
    </row>
    <row r="4" spans="1:9" ht="21" x14ac:dyDescent="0.4">
      <c r="B4" s="33" t="s">
        <v>4</v>
      </c>
    </row>
    <row r="5" spans="1:9" x14ac:dyDescent="0.3">
      <c r="B5" s="90"/>
      <c r="C5" s="91">
        <v>2016</v>
      </c>
      <c r="D5" s="91">
        <v>2017</v>
      </c>
      <c r="E5" s="91">
        <v>2018</v>
      </c>
      <c r="F5" s="91">
        <v>2019</v>
      </c>
      <c r="G5" s="91">
        <v>2020</v>
      </c>
      <c r="H5" s="91">
        <v>2021</v>
      </c>
      <c r="I5" s="91" t="s">
        <v>84</v>
      </c>
    </row>
    <row r="6" spans="1:9" x14ac:dyDescent="0.3">
      <c r="B6" s="24" t="s">
        <v>25</v>
      </c>
      <c r="C6" s="25">
        <v>27.831861998856429</v>
      </c>
      <c r="D6" s="25">
        <v>30.366452848997195</v>
      </c>
      <c r="E6" s="25">
        <v>27.300529422403454</v>
      </c>
      <c r="F6" s="25">
        <v>31.453089693943458</v>
      </c>
      <c r="G6" s="25">
        <v>30.724557011697851</v>
      </c>
      <c r="H6" s="19">
        <v>32.056829768377192</v>
      </c>
      <c r="I6" s="19">
        <v>29.060705463953536</v>
      </c>
    </row>
    <row r="7" spans="1:9" x14ac:dyDescent="0.3">
      <c r="B7" s="24" t="s">
        <v>26</v>
      </c>
      <c r="C7" s="25">
        <v>51.234856944194988</v>
      </c>
      <c r="D7" s="25">
        <v>49.614267996935709</v>
      </c>
      <c r="E7" s="25">
        <v>51.572659251464678</v>
      </c>
      <c r="F7" s="25">
        <v>46.538929105340735</v>
      </c>
      <c r="G7" s="25">
        <v>44.849582315192897</v>
      </c>
      <c r="H7" s="19">
        <v>36.959102842827228</v>
      </c>
      <c r="I7" s="19">
        <v>36.026075516054412</v>
      </c>
    </row>
    <row r="8" spans="1:9" x14ac:dyDescent="0.3">
      <c r="B8" s="24" t="s">
        <v>27</v>
      </c>
      <c r="C8" s="25">
        <v>1.2387711516594417</v>
      </c>
      <c r="D8" s="25">
        <v>0.59772915505851421</v>
      </c>
      <c r="E8" s="25">
        <v>-7.7330746507511108E-2</v>
      </c>
      <c r="F8" s="25">
        <v>-3.893273389358947E-2</v>
      </c>
      <c r="G8" s="25">
        <v>-4.2956031195335379E-2</v>
      </c>
      <c r="H8" s="19">
        <v>-6.5893270325704679E-3</v>
      </c>
      <c r="I8" s="19">
        <v>3.1785965956199598E-2</v>
      </c>
    </row>
    <row r="9" spans="1:9" x14ac:dyDescent="0.3">
      <c r="B9" s="24" t="s">
        <v>28</v>
      </c>
      <c r="C9" s="26">
        <v>11.447411383650715</v>
      </c>
      <c r="D9" s="26">
        <v>12.171758589790157</v>
      </c>
      <c r="E9" s="26">
        <v>14.30119873618213</v>
      </c>
      <c r="F9" s="26">
        <v>14.977518754938634</v>
      </c>
      <c r="G9" s="26">
        <v>19.128290995319965</v>
      </c>
      <c r="H9" s="19">
        <v>25.207382823347189</v>
      </c>
      <c r="I9" s="19">
        <v>28.76031724469059</v>
      </c>
    </row>
    <row r="10" spans="1:9" x14ac:dyDescent="0.3">
      <c r="B10" s="24" t="s">
        <v>29</v>
      </c>
      <c r="C10" s="26">
        <v>1.2691666681826042</v>
      </c>
      <c r="D10" s="26">
        <v>1.8468366323198397</v>
      </c>
      <c r="E10" s="26">
        <v>2.377353559351759</v>
      </c>
      <c r="F10" s="26">
        <v>2.7816077456889814</v>
      </c>
      <c r="G10" s="26">
        <v>2.8104051888841823</v>
      </c>
      <c r="H10" s="19">
        <v>3.292740653019762</v>
      </c>
      <c r="I10" s="19">
        <v>2.2700914042684697</v>
      </c>
    </row>
    <row r="11" spans="1:9" x14ac:dyDescent="0.3">
      <c r="B11" s="24" t="s">
        <v>30</v>
      </c>
      <c r="C11" s="26">
        <v>2.8917432978721838</v>
      </c>
      <c r="D11" s="26">
        <v>2.2024084853375174</v>
      </c>
      <c r="E11" s="26">
        <v>2.2408142335706418</v>
      </c>
      <c r="F11" s="26">
        <v>2.2098311891127169</v>
      </c>
      <c r="G11" s="26">
        <v>-0.2800991770272262</v>
      </c>
      <c r="H11" s="19">
        <v>-0.21602602558971201</v>
      </c>
      <c r="I11" s="19">
        <v>0.17520099926634866</v>
      </c>
    </row>
    <row r="12" spans="1:9" x14ac:dyDescent="0.3">
      <c r="B12" s="27" t="s">
        <v>31</v>
      </c>
      <c r="C12" s="28">
        <v>4.0861885555836519</v>
      </c>
      <c r="D12" s="28">
        <v>3.2005462915610767</v>
      </c>
      <c r="E12" s="28">
        <v>2.2847755435348538</v>
      </c>
      <c r="F12" s="28">
        <v>2.0779562448690734</v>
      </c>
      <c r="G12" s="28">
        <v>2.8102196971276778</v>
      </c>
      <c r="H12" s="28">
        <v>2.7065592650509149</v>
      </c>
      <c r="I12" s="28">
        <v>3.6758234058104389</v>
      </c>
    </row>
    <row r="13" spans="1:9" x14ac:dyDescent="0.3">
      <c r="B13" s="16" t="s">
        <v>32</v>
      </c>
      <c r="C13" s="29">
        <v>291.34888999999998</v>
      </c>
      <c r="D13" s="29">
        <v>321.30974099999997</v>
      </c>
      <c r="E13" s="29">
        <v>291.94079999999997</v>
      </c>
      <c r="F13" s="29">
        <v>308.24960899999996</v>
      </c>
      <c r="G13" s="29">
        <v>347.18523999999996</v>
      </c>
      <c r="H13" s="29">
        <v>418.28247199999998</v>
      </c>
      <c r="I13" s="29">
        <v>360.66860500000001</v>
      </c>
    </row>
    <row r="16" spans="1:9" ht="21" x14ac:dyDescent="0.4">
      <c r="B16" s="33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6FC69-18CE-4E39-A828-67736B6EC48B}">
  <dimension ref="A1:G13"/>
  <sheetViews>
    <sheetView zoomScale="85" zoomScaleNormal="85" workbookViewId="0"/>
  </sheetViews>
  <sheetFormatPr baseColWidth="10" defaultColWidth="11.42578125" defaultRowHeight="16.5" x14ac:dyDescent="0.3"/>
  <cols>
    <col min="1" max="1" width="11.42578125" style="1"/>
    <col min="2" max="2" width="45.42578125" style="1" customWidth="1"/>
    <col min="3" max="16384" width="11.42578125" style="1"/>
  </cols>
  <sheetData>
    <row r="1" spans="1:7" ht="21" x14ac:dyDescent="0.4">
      <c r="A1" s="33" t="s">
        <v>0</v>
      </c>
      <c r="B1" s="34" t="s">
        <v>33</v>
      </c>
      <c r="C1" s="33"/>
      <c r="D1" s="33"/>
      <c r="E1" s="34"/>
    </row>
    <row r="2" spans="1:7" ht="21" x14ac:dyDescent="0.4">
      <c r="A2" s="33" t="s">
        <v>2</v>
      </c>
      <c r="B2" s="34" t="s">
        <v>3</v>
      </c>
      <c r="C2" s="33"/>
      <c r="D2" s="33"/>
      <c r="E2" s="34"/>
    </row>
    <row r="4" spans="1:7" ht="21" x14ac:dyDescent="0.4">
      <c r="B4" s="33" t="s">
        <v>4</v>
      </c>
    </row>
    <row r="5" spans="1:7" x14ac:dyDescent="0.3">
      <c r="C5" s="92">
        <v>2018</v>
      </c>
      <c r="D5" s="92">
        <v>2019</v>
      </c>
      <c r="E5" s="92">
        <v>2020</v>
      </c>
      <c r="F5" s="92">
        <v>2021</v>
      </c>
      <c r="G5" s="92" t="s">
        <v>84</v>
      </c>
    </row>
    <row r="6" spans="1:7" x14ac:dyDescent="0.3">
      <c r="B6" s="1" t="s">
        <v>34</v>
      </c>
      <c r="C6" s="1">
        <v>17</v>
      </c>
      <c r="D6" s="1">
        <v>18</v>
      </c>
      <c r="E6" s="1">
        <v>19</v>
      </c>
      <c r="F6" s="1">
        <v>19</v>
      </c>
      <c r="G6" s="1">
        <v>17</v>
      </c>
    </row>
    <row r="7" spans="1:7" x14ac:dyDescent="0.3">
      <c r="B7" s="1" t="s">
        <v>35</v>
      </c>
      <c r="C7" s="1">
        <v>13</v>
      </c>
      <c r="D7" s="1">
        <v>12</v>
      </c>
      <c r="E7" s="1">
        <v>12</v>
      </c>
      <c r="F7" s="1">
        <v>12</v>
      </c>
      <c r="G7" s="1">
        <v>15</v>
      </c>
    </row>
    <row r="8" spans="1:7" x14ac:dyDescent="0.3">
      <c r="B8" s="1" t="s">
        <v>36</v>
      </c>
      <c r="C8" s="1">
        <v>26</v>
      </c>
      <c r="D8" s="1">
        <v>28</v>
      </c>
      <c r="E8" s="1">
        <v>34</v>
      </c>
      <c r="F8" s="1">
        <v>39</v>
      </c>
      <c r="G8" s="1">
        <v>42</v>
      </c>
    </row>
    <row r="9" spans="1:7" x14ac:dyDescent="0.3">
      <c r="B9" s="1" t="s">
        <v>8</v>
      </c>
      <c r="C9" s="1">
        <v>56</v>
      </c>
      <c r="D9" s="1">
        <v>58</v>
      </c>
      <c r="E9" s="1">
        <v>65</v>
      </c>
      <c r="F9" s="1">
        <v>70</v>
      </c>
      <c r="G9" s="1">
        <v>74</v>
      </c>
    </row>
    <row r="10" spans="1:7" x14ac:dyDescent="0.3">
      <c r="B10" s="77" t="s">
        <v>61</v>
      </c>
      <c r="C10" s="1">
        <v>4</v>
      </c>
      <c r="D10" s="1">
        <v>5</v>
      </c>
      <c r="E10" s="1">
        <v>11</v>
      </c>
      <c r="F10" s="1">
        <v>6</v>
      </c>
      <c r="G10" s="1">
        <v>4</v>
      </c>
    </row>
    <row r="13" spans="1:7" ht="21" x14ac:dyDescent="0.4">
      <c r="B13" s="33" t="s">
        <v>9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91B05-93D4-4536-B7E6-A38439951008}">
  <dimension ref="A1:L11"/>
  <sheetViews>
    <sheetView zoomScaleNormal="100" workbookViewId="0"/>
  </sheetViews>
  <sheetFormatPr baseColWidth="10" defaultColWidth="11.42578125" defaultRowHeight="15" x14ac:dyDescent="0.3"/>
  <cols>
    <col min="1" max="1" width="11.42578125" style="77"/>
    <col min="2" max="2" width="36.140625" style="77" customWidth="1"/>
    <col min="3" max="16384" width="11.42578125" style="77"/>
  </cols>
  <sheetData>
    <row r="1" spans="1:12" ht="21" x14ac:dyDescent="0.4">
      <c r="A1" s="33" t="s">
        <v>0</v>
      </c>
      <c r="B1" s="34" t="s">
        <v>116</v>
      </c>
    </row>
    <row r="2" spans="1:12" ht="21" x14ac:dyDescent="0.4">
      <c r="A2" s="33" t="s">
        <v>2</v>
      </c>
      <c r="B2" s="34" t="s">
        <v>3</v>
      </c>
    </row>
    <row r="3" spans="1:12" ht="21" x14ac:dyDescent="0.4">
      <c r="A3" s="33"/>
      <c r="B3" s="33"/>
    </row>
    <row r="4" spans="1:12" ht="18" x14ac:dyDescent="0.35">
      <c r="B4" s="22" t="s">
        <v>4</v>
      </c>
    </row>
    <row r="5" spans="1:12" x14ac:dyDescent="0.3">
      <c r="C5" s="77">
        <v>2017</v>
      </c>
      <c r="D5" s="77">
        <v>2018</v>
      </c>
      <c r="E5" s="77">
        <v>2019</v>
      </c>
      <c r="F5" s="77">
        <v>2020</v>
      </c>
      <c r="G5" s="77">
        <v>2021</v>
      </c>
      <c r="I5" s="77" t="s">
        <v>72</v>
      </c>
      <c r="J5" s="77" t="s">
        <v>84</v>
      </c>
      <c r="K5" s="16"/>
      <c r="L5" s="16"/>
    </row>
    <row r="6" spans="1:12" x14ac:dyDescent="0.3">
      <c r="B6" s="77" t="s">
        <v>78</v>
      </c>
      <c r="C6" s="79">
        <v>119.78977129989239</v>
      </c>
      <c r="D6" s="79">
        <v>106.27340887839181</v>
      </c>
      <c r="E6" s="79">
        <v>98.990750045509955</v>
      </c>
      <c r="F6" s="79">
        <v>103.9609613087314</v>
      </c>
      <c r="G6" s="79">
        <v>108.16615660655739</v>
      </c>
      <c r="H6" s="79"/>
      <c r="I6" s="79">
        <v>108.45211467579939</v>
      </c>
      <c r="J6" s="79">
        <v>93.45467040925314</v>
      </c>
      <c r="K6" s="16"/>
      <c r="L6" s="16"/>
    </row>
    <row r="7" spans="1:12" x14ac:dyDescent="0.3">
      <c r="B7" s="77" t="s">
        <v>79</v>
      </c>
      <c r="C7" s="79">
        <v>92.396927209476985</v>
      </c>
      <c r="D7" s="79">
        <v>84.978868415742255</v>
      </c>
      <c r="E7" s="79">
        <v>78.656723841544391</v>
      </c>
      <c r="F7" s="79">
        <v>79.020449239618912</v>
      </c>
      <c r="G7" s="79">
        <v>77.632806934253566</v>
      </c>
      <c r="H7" s="79"/>
      <c r="I7" s="79">
        <v>81.242856884931442</v>
      </c>
      <c r="J7" s="79">
        <v>71.679021700594447</v>
      </c>
      <c r="K7" s="16"/>
      <c r="L7" s="16"/>
    </row>
    <row r="8" spans="1:12" x14ac:dyDescent="0.3">
      <c r="B8" s="77" t="s">
        <v>37</v>
      </c>
      <c r="C8" s="79">
        <v>22.867431662289221</v>
      </c>
      <c r="D8" s="79">
        <v>20.03750579509197</v>
      </c>
      <c r="E8" s="79">
        <v>20.541339665188119</v>
      </c>
      <c r="F8" s="79">
        <v>23.990266880129131</v>
      </c>
      <c r="G8" s="79">
        <v>28.228191358749608</v>
      </c>
      <c r="H8" s="79"/>
      <c r="I8" s="79">
        <v>25.088729594813159</v>
      </c>
      <c r="J8" s="79">
        <v>23.300760265163419</v>
      </c>
      <c r="K8" s="16"/>
      <c r="L8" s="16"/>
    </row>
    <row r="11" spans="1:12" ht="18" x14ac:dyDescent="0.35">
      <c r="B11" s="22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92E8-F6CE-41E3-8B90-7A41CC628775}">
  <dimension ref="A1:J10"/>
  <sheetViews>
    <sheetView zoomScaleNormal="100" workbookViewId="0"/>
  </sheetViews>
  <sheetFormatPr baseColWidth="10" defaultColWidth="11.42578125" defaultRowHeight="15" x14ac:dyDescent="0.3"/>
  <cols>
    <col min="1" max="1" width="11.42578125" style="77"/>
    <col min="2" max="2" width="36.140625" style="77" customWidth="1"/>
    <col min="3" max="16384" width="11.42578125" style="77"/>
  </cols>
  <sheetData>
    <row r="1" spans="1:10" ht="21" x14ac:dyDescent="0.4">
      <c r="A1" s="33" t="s">
        <v>0</v>
      </c>
      <c r="B1" s="34" t="s">
        <v>117</v>
      </c>
    </row>
    <row r="2" spans="1:10" ht="21" x14ac:dyDescent="0.4">
      <c r="A2" s="33" t="s">
        <v>2</v>
      </c>
      <c r="B2" s="34" t="s">
        <v>3</v>
      </c>
    </row>
    <row r="4" spans="1:10" ht="18" x14ac:dyDescent="0.35">
      <c r="B4" s="22" t="s">
        <v>4</v>
      </c>
    </row>
    <row r="5" spans="1:10" x14ac:dyDescent="0.3">
      <c r="C5" s="77">
        <v>2017</v>
      </c>
      <c r="D5" s="77">
        <v>2018</v>
      </c>
      <c r="E5" s="77">
        <v>2019</v>
      </c>
      <c r="F5" s="77">
        <v>2020</v>
      </c>
      <c r="G5" s="77">
        <v>2021</v>
      </c>
      <c r="I5" s="77" t="s">
        <v>72</v>
      </c>
      <c r="J5" s="77" t="s">
        <v>84</v>
      </c>
    </row>
    <row r="6" spans="1:10" x14ac:dyDescent="0.3">
      <c r="B6" s="77" t="s">
        <v>80</v>
      </c>
      <c r="C6" s="82">
        <v>29.990509507046141</v>
      </c>
      <c r="D6" s="82">
        <v>24.316357011507979</v>
      </c>
      <c r="E6" s="82">
        <v>24.056960305416009</v>
      </c>
      <c r="F6" s="82">
        <v>27.25907270934399</v>
      </c>
      <c r="G6" s="82">
        <v>35.914950812704816</v>
      </c>
      <c r="H6" s="82"/>
      <c r="I6" s="82">
        <v>30.088151818961862</v>
      </c>
      <c r="J6" s="82">
        <f>2*11.3341576838652</f>
        <v>22.668315367730401</v>
      </c>
    </row>
    <row r="7" spans="1:10" x14ac:dyDescent="0.3">
      <c r="B7" s="77" t="s">
        <v>12</v>
      </c>
      <c r="C7" s="82">
        <v>53.588823378620873</v>
      </c>
      <c r="D7" s="82">
        <v>38.134016002795583</v>
      </c>
      <c r="E7" s="82">
        <v>40.21103889474724</v>
      </c>
      <c r="F7" s="82">
        <v>45.828354818964009</v>
      </c>
      <c r="G7" s="82">
        <v>59.72839746444857</v>
      </c>
      <c r="H7" s="82"/>
      <c r="I7" s="82">
        <v>51.596259258108788</v>
      </c>
      <c r="J7" s="82">
        <f>18.2853100723805*2</f>
        <v>36.570620144761001</v>
      </c>
    </row>
    <row r="8" spans="1:10" x14ac:dyDescent="0.3">
      <c r="C8" s="79"/>
      <c r="D8" s="79"/>
      <c r="E8" s="79"/>
    </row>
    <row r="10" spans="1:10" ht="18" x14ac:dyDescent="0.35">
      <c r="B10" s="22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FA0BC-AE1B-4A8F-AB92-9D4E3CB63602}">
  <dimension ref="A1:E32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9.140625" style="2" customWidth="1"/>
    <col min="3" max="3" width="13.42578125" style="2" bestFit="1" customWidth="1"/>
    <col min="4" max="4" width="13.42578125" style="2" customWidth="1"/>
    <col min="5" max="5" width="11.85546875" style="2" bestFit="1" customWidth="1"/>
    <col min="6" max="16384" width="11.42578125" style="2"/>
  </cols>
  <sheetData>
    <row r="1" spans="1:5" ht="21" x14ac:dyDescent="0.4">
      <c r="A1" s="33" t="s">
        <v>0</v>
      </c>
      <c r="B1" s="36" t="s">
        <v>118</v>
      </c>
    </row>
    <row r="2" spans="1:5" ht="21" x14ac:dyDescent="0.4">
      <c r="A2" s="33" t="s">
        <v>24</v>
      </c>
      <c r="B2" s="36" t="s">
        <v>3</v>
      </c>
    </row>
    <row r="5" spans="1:5" ht="15" customHeight="1" x14ac:dyDescent="0.3">
      <c r="B5" s="15"/>
      <c r="C5" s="37" t="s">
        <v>84</v>
      </c>
      <c r="D5" s="37" t="s">
        <v>72</v>
      </c>
      <c r="E5" s="37" t="s">
        <v>13</v>
      </c>
    </row>
    <row r="6" spans="1:5" ht="17.25" customHeight="1" x14ac:dyDescent="0.3">
      <c r="B6" s="38" t="s">
        <v>14</v>
      </c>
      <c r="C6" s="49">
        <v>4798.8519999999999</v>
      </c>
      <c r="D6" s="49">
        <v>4580.2079999999996</v>
      </c>
      <c r="E6" s="49">
        <v>4.7736696674037562</v>
      </c>
    </row>
    <row r="7" spans="1:5" ht="15" x14ac:dyDescent="0.3">
      <c r="B7" s="38" t="s">
        <v>38</v>
      </c>
      <c r="C7" s="49">
        <v>3911.4879999999998</v>
      </c>
      <c r="D7" s="49">
        <v>3663.5419999999999</v>
      </c>
      <c r="E7" s="49">
        <v>6.7679311442314551</v>
      </c>
    </row>
    <row r="8" spans="1:5" ht="15" x14ac:dyDescent="0.3">
      <c r="B8" s="39" t="s">
        <v>16</v>
      </c>
      <c r="C8" s="49">
        <v>3680.683</v>
      </c>
      <c r="D8" s="49">
        <v>3431.0920000000001</v>
      </c>
      <c r="E8" s="49">
        <v>7.274389611237468</v>
      </c>
    </row>
    <row r="9" spans="1:5" ht="15" x14ac:dyDescent="0.3">
      <c r="B9" s="39" t="s">
        <v>39</v>
      </c>
      <c r="C9" s="49">
        <v>993.78200000000004</v>
      </c>
      <c r="D9" s="49">
        <v>923.05499999999995</v>
      </c>
      <c r="E9" s="49">
        <v>7.6622736456657607</v>
      </c>
    </row>
    <row r="10" spans="1:5" ht="15" x14ac:dyDescent="0.3">
      <c r="B10" s="40" t="s">
        <v>17</v>
      </c>
      <c r="C10" s="50">
        <v>1118.1690000000001</v>
      </c>
      <c r="D10" s="50">
        <v>1149.116</v>
      </c>
      <c r="E10" s="50">
        <v>-2.693113663024437</v>
      </c>
    </row>
    <row r="11" spans="1:5" ht="15" x14ac:dyDescent="0.3">
      <c r="B11" s="39"/>
      <c r="C11" s="49"/>
      <c r="D11" s="49"/>
      <c r="E11" s="49"/>
    </row>
    <row r="12" spans="1:5" ht="15" x14ac:dyDescent="0.3">
      <c r="B12" s="39" t="s">
        <v>18</v>
      </c>
      <c r="C12" s="49">
        <v>45.838000000000001</v>
      </c>
      <c r="D12" s="49">
        <v>121.583</v>
      </c>
      <c r="E12" s="49">
        <v>-62.299005617561676</v>
      </c>
    </row>
    <row r="13" spans="1:5" ht="15" x14ac:dyDescent="0.3">
      <c r="B13" s="39" t="s">
        <v>19</v>
      </c>
      <c r="C13" s="49">
        <v>1164.0070000000001</v>
      </c>
      <c r="D13" s="49">
        <v>1270.6990000000001</v>
      </c>
      <c r="E13" s="49">
        <v>-8.3963235982715023</v>
      </c>
    </row>
    <row r="14" spans="1:5" ht="15" x14ac:dyDescent="0.3">
      <c r="B14" s="41"/>
      <c r="C14" s="49"/>
      <c r="D14" s="49"/>
      <c r="E14" s="49"/>
    </row>
    <row r="15" spans="1:5" ht="15" x14ac:dyDescent="0.3">
      <c r="B15" s="39" t="s">
        <v>20</v>
      </c>
      <c r="C15" s="49">
        <v>279.34300000000002</v>
      </c>
      <c r="D15" s="49">
        <v>284.35300000000001</v>
      </c>
      <c r="E15" s="49">
        <v>-1.7618945465671159</v>
      </c>
    </row>
    <row r="16" spans="1:5" ht="15" thickBot="1" x14ac:dyDescent="0.35">
      <c r="B16" s="42" t="s">
        <v>21</v>
      </c>
      <c r="C16" s="51">
        <v>884.66399999999999</v>
      </c>
      <c r="D16" s="51">
        <v>986.346</v>
      </c>
      <c r="E16" s="51">
        <v>-10.308958519626989</v>
      </c>
    </row>
    <row r="22" spans="3:4" ht="15" x14ac:dyDescent="0.25">
      <c r="C22" s="48"/>
      <c r="D22" s="48"/>
    </row>
    <row r="23" spans="3:4" ht="15" x14ac:dyDescent="0.25">
      <c r="C23" s="48"/>
      <c r="D23" s="48"/>
    </row>
    <row r="24" spans="3:4" ht="15" x14ac:dyDescent="0.25">
      <c r="C24" s="48"/>
      <c r="D24" s="48"/>
    </row>
    <row r="25" spans="3:4" ht="15" x14ac:dyDescent="0.25">
      <c r="C25" s="48"/>
      <c r="D25" s="48"/>
    </row>
    <row r="26" spans="3:4" ht="15" x14ac:dyDescent="0.25">
      <c r="C26" s="48"/>
      <c r="D26" s="48"/>
    </row>
    <row r="27" spans="3:4" ht="15" x14ac:dyDescent="0.25">
      <c r="C27" s="48"/>
      <c r="D27" s="48"/>
    </row>
    <row r="28" spans="3:4" ht="15" x14ac:dyDescent="0.25">
      <c r="C28" s="48"/>
      <c r="D28" s="48"/>
    </row>
    <row r="29" spans="3:4" ht="15" x14ac:dyDescent="0.25">
      <c r="C29" s="48"/>
      <c r="D29" s="48"/>
    </row>
    <row r="30" spans="3:4" ht="15" x14ac:dyDescent="0.25">
      <c r="C30" s="48"/>
      <c r="D30" s="48"/>
    </row>
    <row r="31" spans="3:4" ht="15" x14ac:dyDescent="0.25">
      <c r="C31" s="48"/>
      <c r="D31" s="48"/>
    </row>
    <row r="32" spans="3:4" ht="15" x14ac:dyDescent="0.25">
      <c r="C32" s="48"/>
      <c r="D32" s="48"/>
    </row>
  </sheetData>
  <pageMargins left="0.7" right="0.7" top="0.78740157499999996" bottom="0.78740157499999996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AFEA1-B6D8-4211-A6FA-67D7B5C8607E}">
  <dimension ref="A1:K16"/>
  <sheetViews>
    <sheetView zoomScale="85" zoomScaleNormal="85" workbookViewId="0"/>
  </sheetViews>
  <sheetFormatPr baseColWidth="10" defaultColWidth="11.42578125" defaultRowHeight="15" x14ac:dyDescent="0.3"/>
  <cols>
    <col min="1" max="1" width="11.42578125" style="77"/>
    <col min="2" max="2" width="27.42578125" style="77" customWidth="1"/>
    <col min="3" max="4" width="11.42578125" style="77"/>
    <col min="5" max="5" width="15.7109375" style="77" bestFit="1" customWidth="1"/>
    <col min="6" max="16384" width="11.42578125" style="77"/>
  </cols>
  <sheetData>
    <row r="1" spans="1:11" ht="21" x14ac:dyDescent="0.4">
      <c r="A1" s="33" t="s">
        <v>0</v>
      </c>
      <c r="B1" s="36" t="s">
        <v>119</v>
      </c>
    </row>
    <row r="2" spans="1:11" ht="21" x14ac:dyDescent="0.4">
      <c r="A2" s="33" t="s">
        <v>2</v>
      </c>
      <c r="B2" s="36" t="s">
        <v>3</v>
      </c>
    </row>
    <row r="4" spans="1:11" x14ac:dyDescent="0.3">
      <c r="G4" s="93"/>
      <c r="H4" s="93"/>
    </row>
    <row r="5" spans="1:11" ht="18" x14ac:dyDescent="0.35">
      <c r="B5" s="22" t="s">
        <v>4</v>
      </c>
      <c r="G5" s="93"/>
      <c r="H5" s="93"/>
    </row>
    <row r="6" spans="1:11" x14ac:dyDescent="0.3">
      <c r="G6" s="93"/>
      <c r="H6" s="93"/>
    </row>
    <row r="7" spans="1:11" x14ac:dyDescent="0.3">
      <c r="B7" s="77" t="s">
        <v>23</v>
      </c>
      <c r="G7" s="93"/>
      <c r="H7" s="93"/>
    </row>
    <row r="8" spans="1:11" x14ac:dyDescent="0.3">
      <c r="G8" s="93"/>
      <c r="H8" s="93"/>
    </row>
    <row r="9" spans="1:11" x14ac:dyDescent="0.3">
      <c r="C9" s="77" t="s">
        <v>72</v>
      </c>
      <c r="D9" s="77" t="s">
        <v>84</v>
      </c>
      <c r="E9" s="97" t="s">
        <v>104</v>
      </c>
    </row>
    <row r="10" spans="1:11" ht="16.5" x14ac:dyDescent="0.3">
      <c r="B10" s="77" t="s">
        <v>40</v>
      </c>
      <c r="C10" s="80">
        <v>79.9863674313481</v>
      </c>
      <c r="D10" s="80">
        <v>81.508827527917092</v>
      </c>
      <c r="E10" s="80">
        <v>6.7679311442314569</v>
      </c>
      <c r="G10" s="82"/>
      <c r="H10" s="82"/>
      <c r="I10" s="82"/>
      <c r="J10" s="82"/>
      <c r="K10" s="82"/>
    </row>
    <row r="11" spans="1:11" ht="16.5" x14ac:dyDescent="0.3">
      <c r="B11" s="77" t="s">
        <v>41</v>
      </c>
      <c r="C11" s="80">
        <v>18.503570143539331</v>
      </c>
      <c r="D11" s="80">
        <v>16.707475037779869</v>
      </c>
      <c r="E11" s="80">
        <v>-5.3964474420119357</v>
      </c>
      <c r="G11" s="82"/>
      <c r="H11" s="82"/>
      <c r="I11" s="82"/>
      <c r="J11" s="82"/>
      <c r="K11" s="82"/>
    </row>
    <row r="12" spans="1:11" ht="16.5" x14ac:dyDescent="0.3">
      <c r="B12" s="77" t="s">
        <v>42</v>
      </c>
      <c r="C12" s="80">
        <v>1.5100624251125709</v>
      </c>
      <c r="D12" s="80">
        <v>1.783697434303037</v>
      </c>
      <c r="E12" s="80">
        <v>23.759470244635938</v>
      </c>
      <c r="J12" s="82"/>
      <c r="K12" s="82"/>
    </row>
    <row r="16" spans="1:11" ht="18" x14ac:dyDescent="0.35">
      <c r="B16" s="22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2BDF0-B64D-455C-9D9C-383366D5276F}">
  <dimension ref="A1:F15"/>
  <sheetViews>
    <sheetView workbookViewId="0"/>
  </sheetViews>
  <sheetFormatPr baseColWidth="10" defaultColWidth="11.42578125" defaultRowHeight="12.75" x14ac:dyDescent="0.2"/>
  <cols>
    <col min="1" max="1" width="17.85546875" style="2" bestFit="1" customWidth="1"/>
    <col min="2" max="16384" width="11.42578125" style="2"/>
  </cols>
  <sheetData>
    <row r="1" spans="1:6" ht="21" x14ac:dyDescent="0.4">
      <c r="A1" s="33" t="s">
        <v>0</v>
      </c>
      <c r="B1" s="36" t="s">
        <v>81</v>
      </c>
      <c r="C1" s="32"/>
    </row>
    <row r="2" spans="1:6" ht="21" x14ac:dyDescent="0.4">
      <c r="A2" s="33" t="s">
        <v>24</v>
      </c>
      <c r="B2" s="36" t="s">
        <v>3</v>
      </c>
      <c r="C2" s="32"/>
    </row>
    <row r="4" spans="1:6" ht="16.5" x14ac:dyDescent="0.3">
      <c r="A4" s="1" t="s">
        <v>4</v>
      </c>
      <c r="B4" s="45"/>
      <c r="C4" s="45"/>
    </row>
    <row r="5" spans="1:6" ht="15" x14ac:dyDescent="0.3">
      <c r="A5" s="45"/>
      <c r="B5" s="100" t="s">
        <v>84</v>
      </c>
      <c r="C5" s="45"/>
    </row>
    <row r="6" spans="1:6" ht="15" x14ac:dyDescent="0.3">
      <c r="A6" s="43" t="s">
        <v>43</v>
      </c>
      <c r="B6" s="47">
        <v>0.7028338064695584</v>
      </c>
      <c r="C6" s="45"/>
      <c r="F6" s="44"/>
    </row>
    <row r="7" spans="1:6" ht="15" x14ac:dyDescent="0.3">
      <c r="A7" s="43" t="s">
        <v>45</v>
      </c>
      <c r="B7" s="47">
        <v>0.13771050812376259</v>
      </c>
      <c r="C7" s="45"/>
    </row>
    <row r="8" spans="1:6" ht="15" x14ac:dyDescent="0.3">
      <c r="A8" s="43" t="s">
        <v>48</v>
      </c>
      <c r="B8" s="47">
        <v>6.1061417036176513E-2</v>
      </c>
      <c r="C8" s="45"/>
    </row>
    <row r="9" spans="1:6" ht="15" x14ac:dyDescent="0.3">
      <c r="A9" s="43" t="s">
        <v>44</v>
      </c>
      <c r="B9" s="47">
        <v>3.6337322267126992E-2</v>
      </c>
      <c r="C9" s="45"/>
    </row>
    <row r="10" spans="1:6" ht="15" x14ac:dyDescent="0.3">
      <c r="A10" s="43" t="s">
        <v>46</v>
      </c>
      <c r="B10" s="47">
        <v>3.35217697203724E-2</v>
      </c>
      <c r="C10" s="45"/>
    </row>
    <row r="11" spans="1:6" ht="15" x14ac:dyDescent="0.3">
      <c r="A11" s="43" t="s">
        <v>47</v>
      </c>
      <c r="B11" s="47">
        <v>2.853517638300309E-2</v>
      </c>
      <c r="C11" s="45"/>
    </row>
    <row r="15" spans="1:6" ht="15" x14ac:dyDescent="0.2">
      <c r="A15" s="31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AE08-EC8D-41AB-9520-B4659772F79B}">
  <dimension ref="A1:K13"/>
  <sheetViews>
    <sheetView zoomScaleNormal="100" workbookViewId="0"/>
  </sheetViews>
  <sheetFormatPr baseColWidth="10" defaultColWidth="11.42578125" defaultRowHeight="12.75" x14ac:dyDescent="0.2"/>
  <cols>
    <col min="1" max="1" width="11.42578125" style="2"/>
    <col min="2" max="2" width="36.140625" style="2" customWidth="1"/>
    <col min="3" max="16384" width="11.42578125" style="2"/>
  </cols>
  <sheetData>
    <row r="1" spans="1:11" ht="21" x14ac:dyDescent="0.4">
      <c r="A1" s="33" t="s">
        <v>0</v>
      </c>
      <c r="B1" s="36" t="s">
        <v>120</v>
      </c>
      <c r="C1" s="36"/>
      <c r="D1" s="36"/>
    </row>
    <row r="2" spans="1:11" ht="21" x14ac:dyDescent="0.4">
      <c r="A2" s="33" t="s">
        <v>2</v>
      </c>
      <c r="B2" s="36" t="s">
        <v>3</v>
      </c>
      <c r="C2" s="36"/>
      <c r="D2" s="36"/>
    </row>
    <row r="3" spans="1:11" ht="13.5" customHeight="1" x14ac:dyDescent="0.2">
      <c r="B3" s="3"/>
      <c r="C3" s="3"/>
      <c r="D3" s="3"/>
      <c r="E3" s="3"/>
      <c r="F3" s="3"/>
      <c r="G3" s="3"/>
      <c r="H3" s="3"/>
      <c r="I3" s="3"/>
    </row>
    <row r="4" spans="1:11" ht="13.5" customHeight="1" x14ac:dyDescent="0.2">
      <c r="B4" s="3"/>
      <c r="C4" s="3"/>
      <c r="D4" s="3"/>
      <c r="E4" s="3"/>
      <c r="F4" s="3"/>
      <c r="G4" s="3"/>
      <c r="H4" s="3"/>
      <c r="I4" s="3"/>
    </row>
    <row r="5" spans="1:11" ht="13.5" customHeight="1" x14ac:dyDescent="0.2">
      <c r="B5" s="31" t="s">
        <v>4</v>
      </c>
      <c r="C5" s="3"/>
      <c r="D5" s="3"/>
      <c r="E5" s="3"/>
      <c r="F5" s="3"/>
      <c r="G5" s="3"/>
      <c r="H5" s="3"/>
      <c r="I5" s="3"/>
    </row>
    <row r="6" spans="1:11" ht="15" x14ac:dyDescent="0.3">
      <c r="B6" s="3"/>
      <c r="C6" s="3">
        <v>2017</v>
      </c>
      <c r="D6" s="3">
        <v>2018</v>
      </c>
      <c r="E6" s="3">
        <v>2019</v>
      </c>
      <c r="F6" s="3">
        <v>2020</v>
      </c>
      <c r="G6" s="3">
        <v>2021</v>
      </c>
      <c r="H6" s="3"/>
      <c r="I6" s="3" t="s">
        <v>72</v>
      </c>
      <c r="J6" s="3" t="s">
        <v>84</v>
      </c>
      <c r="K6" s="45"/>
    </row>
    <row r="7" spans="1:11" ht="15" x14ac:dyDescent="0.3">
      <c r="B7" s="3" t="s">
        <v>78</v>
      </c>
      <c r="C7" s="5">
        <v>128.61998843305162</v>
      </c>
      <c r="D7" s="5">
        <v>133.9926304477041</v>
      </c>
      <c r="E7" s="5">
        <v>127.09794940245389</v>
      </c>
      <c r="F7" s="5">
        <v>127.53487699357642</v>
      </c>
      <c r="G7" s="5">
        <v>133.2569</v>
      </c>
      <c r="H7" s="5"/>
      <c r="I7" s="5">
        <v>106.4730805812718</v>
      </c>
      <c r="J7" s="5">
        <v>109.68367405332801</v>
      </c>
      <c r="K7" s="45"/>
    </row>
    <row r="8" spans="1:11" ht="15" x14ac:dyDescent="0.3">
      <c r="B8" s="3" t="s">
        <v>79</v>
      </c>
      <c r="C8" s="5">
        <v>87.687383231123079</v>
      </c>
      <c r="D8" s="5">
        <v>97.452060421201097</v>
      </c>
      <c r="E8" s="5">
        <v>87.766455336486231</v>
      </c>
      <c r="F8" s="5">
        <v>73.637670995012243</v>
      </c>
      <c r="G8" s="5">
        <v>79.576650000000001</v>
      </c>
      <c r="H8" s="5"/>
      <c r="I8" s="5">
        <v>67.384361328413718</v>
      </c>
      <c r="J8" s="5">
        <v>78.359292684815202</v>
      </c>
      <c r="K8" s="45"/>
    </row>
    <row r="9" spans="1:11" ht="15" x14ac:dyDescent="0.3">
      <c r="B9" s="3" t="s">
        <v>11</v>
      </c>
      <c r="C9" s="5">
        <v>31.824451005322928</v>
      </c>
      <c r="D9" s="5">
        <v>27.270581900222041</v>
      </c>
      <c r="E9" s="5">
        <v>30.945813249452996</v>
      </c>
      <c r="F9" s="5">
        <v>42.260758209128021</v>
      </c>
      <c r="G9" s="5">
        <v>40.283299999999997</v>
      </c>
      <c r="H9" s="5"/>
      <c r="I9" s="5">
        <v>42.973507424122367</v>
      </c>
      <c r="J9" s="5">
        <v>28.55883670826249</v>
      </c>
      <c r="K9" s="45"/>
    </row>
    <row r="10" spans="1:11" x14ac:dyDescent="0.2">
      <c r="B10" s="3"/>
      <c r="C10" s="3"/>
      <c r="D10" s="3"/>
      <c r="E10" s="3"/>
      <c r="F10" s="3"/>
      <c r="G10" s="3"/>
      <c r="H10" s="3"/>
      <c r="I10" s="3"/>
    </row>
    <row r="11" spans="1:11" x14ac:dyDescent="0.2">
      <c r="B11" s="3"/>
      <c r="C11" s="3"/>
      <c r="D11" s="3"/>
      <c r="E11" s="3"/>
      <c r="F11" s="3"/>
      <c r="G11" s="3"/>
      <c r="H11" s="3"/>
      <c r="I11" s="3"/>
    </row>
    <row r="12" spans="1:11" x14ac:dyDescent="0.2">
      <c r="B12" s="3"/>
      <c r="C12" s="3"/>
      <c r="D12" s="3"/>
      <c r="E12" s="3"/>
      <c r="F12" s="3"/>
      <c r="G12" s="3"/>
      <c r="H12" s="3"/>
      <c r="I12" s="3"/>
    </row>
    <row r="13" spans="1:11" ht="15.75" x14ac:dyDescent="0.25">
      <c r="B13" s="23" t="s">
        <v>9</v>
      </c>
      <c r="C13" s="3"/>
      <c r="D13" s="3"/>
      <c r="E13" s="3"/>
      <c r="F13" s="3"/>
      <c r="G13" s="3"/>
      <c r="H13" s="3"/>
      <c r="I13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FBCE2-7216-480F-91D3-123973014C5C}">
  <dimension ref="A1:J14"/>
  <sheetViews>
    <sheetView zoomScaleNormal="100" workbookViewId="0"/>
  </sheetViews>
  <sheetFormatPr baseColWidth="10" defaultColWidth="11.42578125" defaultRowHeight="12.75" x14ac:dyDescent="0.2"/>
  <cols>
    <col min="1" max="1" width="11.42578125" style="2"/>
    <col min="2" max="2" width="36.140625" style="2" customWidth="1"/>
    <col min="3" max="16384" width="11.42578125" style="2"/>
  </cols>
  <sheetData>
    <row r="1" spans="1:10" ht="21" x14ac:dyDescent="0.4">
      <c r="A1" s="33" t="s">
        <v>0</v>
      </c>
      <c r="B1" s="36" t="s">
        <v>121</v>
      </c>
      <c r="C1" s="36"/>
      <c r="D1" s="36"/>
    </row>
    <row r="2" spans="1:10" ht="21" x14ac:dyDescent="0.4">
      <c r="A2" s="33" t="s">
        <v>2</v>
      </c>
      <c r="B2" s="36" t="s">
        <v>3</v>
      </c>
      <c r="C2" s="36"/>
      <c r="D2" s="36"/>
    </row>
    <row r="3" spans="1:10" x14ac:dyDescent="0.2">
      <c r="B3" s="3"/>
      <c r="C3" s="3"/>
      <c r="D3" s="3"/>
      <c r="E3" s="3"/>
      <c r="F3" s="3"/>
    </row>
    <row r="4" spans="1:10" x14ac:dyDescent="0.2">
      <c r="B4" s="3"/>
      <c r="C4" s="3"/>
      <c r="D4" s="3"/>
      <c r="E4" s="3"/>
      <c r="F4" s="3"/>
    </row>
    <row r="5" spans="1:10" ht="15" x14ac:dyDescent="0.2">
      <c r="B5" s="31" t="s">
        <v>4</v>
      </c>
      <c r="C5" s="3"/>
      <c r="D5" s="3"/>
      <c r="E5" s="3"/>
      <c r="F5" s="3"/>
    </row>
    <row r="6" spans="1:10" x14ac:dyDescent="0.2">
      <c r="B6" s="3"/>
      <c r="C6" s="3">
        <v>2017</v>
      </c>
      <c r="D6" s="3">
        <v>2018</v>
      </c>
      <c r="E6" s="3">
        <v>2019</v>
      </c>
      <c r="F6" s="3">
        <v>2020</v>
      </c>
      <c r="G6" s="3">
        <v>2021</v>
      </c>
      <c r="H6" s="3"/>
      <c r="I6" s="3" t="s">
        <v>72</v>
      </c>
      <c r="J6" s="3" t="s">
        <v>84</v>
      </c>
    </row>
    <row r="7" spans="1:10" x14ac:dyDescent="0.2">
      <c r="B7" s="3" t="s">
        <v>80</v>
      </c>
      <c r="C7" s="5">
        <v>40.871128015541217</v>
      </c>
      <c r="D7" s="5">
        <v>42.220254398146842</v>
      </c>
      <c r="E7" s="5">
        <v>47.233956794047373</v>
      </c>
      <c r="F7" s="5">
        <v>54.604260825056407</v>
      </c>
      <c r="G7" s="5">
        <v>56.964985378517461</v>
      </c>
      <c r="H7" s="5"/>
      <c r="I7" s="5">
        <v>45.755217188284632</v>
      </c>
      <c r="J7" s="5">
        <v>37.082947617877451</v>
      </c>
    </row>
    <row r="8" spans="1:10" x14ac:dyDescent="0.2">
      <c r="B8" s="3" t="s">
        <v>49</v>
      </c>
      <c r="C8" s="5">
        <v>71.593010923417538</v>
      </c>
      <c r="D8" s="5">
        <v>76.610861980268083</v>
      </c>
      <c r="E8" s="5">
        <v>90.853536049459365</v>
      </c>
      <c r="F8" s="5">
        <v>124.2384268805279</v>
      </c>
      <c r="G8" s="5">
        <v>112.69464581321679</v>
      </c>
      <c r="H8" s="5"/>
      <c r="I8" s="5">
        <v>107.8022765318107</v>
      </c>
      <c r="J8" s="5">
        <v>81.563430128385477</v>
      </c>
    </row>
    <row r="9" spans="1:10" x14ac:dyDescent="0.2">
      <c r="B9" s="3"/>
      <c r="C9" s="4"/>
      <c r="D9" s="4"/>
      <c r="E9" s="4"/>
      <c r="F9" s="3"/>
      <c r="J9" s="5"/>
    </row>
    <row r="10" spans="1:10" x14ac:dyDescent="0.2">
      <c r="B10" s="3"/>
      <c r="C10" s="3"/>
      <c r="D10" s="3"/>
      <c r="E10" s="3"/>
      <c r="F10" s="3"/>
    </row>
    <row r="11" spans="1:10" x14ac:dyDescent="0.2">
      <c r="B11" s="3"/>
      <c r="C11" s="3"/>
      <c r="D11" s="3"/>
      <c r="E11" s="3"/>
      <c r="F11" s="3"/>
    </row>
    <row r="12" spans="1:10" x14ac:dyDescent="0.2">
      <c r="B12" s="3"/>
      <c r="C12" s="3"/>
      <c r="D12" s="3"/>
      <c r="E12" s="3"/>
      <c r="F12" s="3"/>
    </row>
    <row r="13" spans="1:10" x14ac:dyDescent="0.2">
      <c r="B13" s="3"/>
      <c r="C13" s="3"/>
      <c r="D13" s="3"/>
      <c r="E13" s="3"/>
      <c r="F13" s="3"/>
    </row>
    <row r="14" spans="1:10" ht="15" x14ac:dyDescent="0.2">
      <c r="B14" s="31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442EE-2DBB-42F2-A360-DB061D71C28D}">
  <dimension ref="A1:E31"/>
  <sheetViews>
    <sheetView zoomScale="85" zoomScaleNormal="85" workbookViewId="0"/>
  </sheetViews>
  <sheetFormatPr baseColWidth="10" defaultColWidth="11.42578125" defaultRowHeight="12.75" x14ac:dyDescent="0.2"/>
  <cols>
    <col min="1" max="1" width="11.42578125" style="2"/>
    <col min="2" max="2" width="39.28515625" style="2" customWidth="1"/>
    <col min="3" max="4" width="14.85546875" style="2" customWidth="1"/>
    <col min="5" max="16382" width="11.42578125" style="2"/>
    <col min="16383" max="16383" width="11.42578125" style="2" bestFit="1"/>
    <col min="16384" max="16384" width="11.42578125" style="2"/>
  </cols>
  <sheetData>
    <row r="1" spans="1:5" ht="21" x14ac:dyDescent="0.4">
      <c r="A1" s="33" t="s">
        <v>0</v>
      </c>
      <c r="B1" s="36" t="s">
        <v>122</v>
      </c>
      <c r="C1" s="36"/>
      <c r="D1" s="36"/>
      <c r="E1" s="36"/>
    </row>
    <row r="2" spans="1:5" ht="21" x14ac:dyDescent="0.4">
      <c r="A2" s="33" t="s">
        <v>24</v>
      </c>
      <c r="B2" s="36" t="s">
        <v>3</v>
      </c>
      <c r="C2" s="36"/>
      <c r="D2" s="36"/>
      <c r="E2" s="36"/>
    </row>
    <row r="3" spans="1:5" x14ac:dyDescent="0.2">
      <c r="A3" s="12"/>
    </row>
    <row r="4" spans="1:5" x14ac:dyDescent="0.2">
      <c r="A4" s="12"/>
      <c r="B4" s="12"/>
      <c r="C4" s="12"/>
      <c r="D4" s="12"/>
    </row>
    <row r="5" spans="1:5" x14ac:dyDescent="0.2">
      <c r="A5" s="12"/>
      <c r="B5" s="12"/>
      <c r="C5" s="12"/>
      <c r="D5" s="12"/>
    </row>
    <row r="6" spans="1:5" ht="14.25" x14ac:dyDescent="0.3">
      <c r="A6" s="12"/>
      <c r="B6" s="15"/>
      <c r="C6" s="37" t="s">
        <v>84</v>
      </c>
      <c r="D6" s="37" t="s">
        <v>72</v>
      </c>
      <c r="E6" s="37" t="s">
        <v>13</v>
      </c>
    </row>
    <row r="7" spans="1:5" ht="17.25" customHeight="1" x14ac:dyDescent="0.3">
      <c r="A7" s="12"/>
      <c r="B7" s="38" t="s">
        <v>14</v>
      </c>
      <c r="C7" s="55">
        <v>814.58500000000004</v>
      </c>
      <c r="D7" s="55">
        <v>725.67499999999995</v>
      </c>
      <c r="E7" s="72">
        <f>(C7/D7-1)*100</f>
        <v>12.252041203017882</v>
      </c>
    </row>
    <row r="8" spans="1:5" ht="15" x14ac:dyDescent="0.3">
      <c r="A8" s="12"/>
      <c r="B8" s="38" t="s">
        <v>38</v>
      </c>
      <c r="C8" s="55">
        <v>599.61300000000006</v>
      </c>
      <c r="D8" s="55">
        <v>506.351</v>
      </c>
      <c r="E8" s="56">
        <f>(C8/D8-1)*100</f>
        <v>18.418448862547933</v>
      </c>
    </row>
    <row r="9" spans="1:5" ht="15" x14ac:dyDescent="0.3">
      <c r="A9" s="12"/>
      <c r="B9" s="39" t="s">
        <v>16</v>
      </c>
      <c r="C9" s="55">
        <v>581.94899999999996</v>
      </c>
      <c r="D9" s="55">
        <v>459.26299999999998</v>
      </c>
      <c r="E9" s="56">
        <f>(C9/D9-1)*100</f>
        <v>26.713669509627369</v>
      </c>
    </row>
    <row r="10" spans="1:5" ht="15" x14ac:dyDescent="0.3">
      <c r="A10" s="12"/>
      <c r="B10" s="39" t="s">
        <v>39</v>
      </c>
      <c r="C10" s="55">
        <v>377.95499999999998</v>
      </c>
      <c r="D10" s="55">
        <v>297.53300000000002</v>
      </c>
      <c r="E10" s="56">
        <f>(C10/D10-1)*100</f>
        <v>27.029606799917971</v>
      </c>
    </row>
    <row r="11" spans="1:5" ht="15" x14ac:dyDescent="0.3">
      <c r="A11" s="12"/>
      <c r="B11" s="40" t="s">
        <v>17</v>
      </c>
      <c r="C11" s="57">
        <v>232.636</v>
      </c>
      <c r="D11" s="57">
        <v>266.41199999999998</v>
      </c>
      <c r="E11" s="72">
        <f>(C11/D11-1)*100</f>
        <v>-12.678107592751076</v>
      </c>
    </row>
    <row r="12" spans="1:5" ht="15" x14ac:dyDescent="0.3">
      <c r="A12" s="12"/>
      <c r="B12" s="39"/>
      <c r="C12" s="55"/>
      <c r="D12" s="55"/>
      <c r="E12" s="56"/>
    </row>
    <row r="13" spans="1:5" ht="15" x14ac:dyDescent="0.3">
      <c r="A13" s="12"/>
      <c r="B13" s="39" t="s">
        <v>18</v>
      </c>
      <c r="C13" s="55">
        <v>42.767000000000003</v>
      </c>
      <c r="D13" s="55">
        <v>45.436</v>
      </c>
      <c r="E13" s="56">
        <f>(C13/D13-1)*100</f>
        <v>-5.8741966722422712</v>
      </c>
    </row>
    <row r="14" spans="1:5" ht="15" x14ac:dyDescent="0.3">
      <c r="A14" s="12"/>
      <c r="B14" s="39" t="s">
        <v>19</v>
      </c>
      <c r="C14" s="55">
        <v>275.40300000000002</v>
      </c>
      <c r="D14" s="55">
        <v>311.84800000000001</v>
      </c>
      <c r="E14" s="56">
        <f>(C14/D14-1)*100</f>
        <v>-11.686783304686898</v>
      </c>
    </row>
    <row r="15" spans="1:5" ht="15" x14ac:dyDescent="0.3">
      <c r="A15" s="12"/>
      <c r="B15" s="41"/>
      <c r="C15" s="55"/>
      <c r="D15" s="55"/>
      <c r="E15" s="56"/>
    </row>
    <row r="16" spans="1:5" ht="15" x14ac:dyDescent="0.3">
      <c r="A16" s="12"/>
      <c r="B16" s="39" t="s">
        <v>20</v>
      </c>
      <c r="C16" s="55">
        <v>62.984000000000002</v>
      </c>
      <c r="D16" s="55">
        <v>59.375</v>
      </c>
      <c r="E16" s="56">
        <f>(C16/D16-1)*100</f>
        <v>6.0783157894736872</v>
      </c>
    </row>
    <row r="17" spans="1:5" ht="15.75" thickBot="1" x14ac:dyDescent="0.35">
      <c r="A17" s="12"/>
      <c r="B17" s="42" t="s">
        <v>21</v>
      </c>
      <c r="C17" s="58">
        <v>212.41900000000001</v>
      </c>
      <c r="D17" s="58">
        <v>252.47300000000001</v>
      </c>
      <c r="E17" s="73">
        <f>(C17/D17-1)*100</f>
        <v>-15.86466671683705</v>
      </c>
    </row>
    <row r="23" spans="1:5" x14ac:dyDescent="0.2">
      <c r="C23" s="54"/>
      <c r="D23" s="54"/>
    </row>
    <row r="24" spans="1:5" x14ac:dyDescent="0.2">
      <c r="C24" s="54"/>
      <c r="D24" s="54"/>
    </row>
    <row r="25" spans="1:5" x14ac:dyDescent="0.2">
      <c r="C25" s="54"/>
      <c r="D25" s="54"/>
    </row>
    <row r="26" spans="1:5" x14ac:dyDescent="0.2">
      <c r="C26" s="54"/>
      <c r="D26" s="54"/>
    </row>
    <row r="27" spans="1:5" x14ac:dyDescent="0.2">
      <c r="C27" s="54"/>
      <c r="D27" s="54"/>
    </row>
    <row r="28" spans="1:5" x14ac:dyDescent="0.2">
      <c r="C28" s="54"/>
      <c r="D28" s="54"/>
    </row>
    <row r="29" spans="1:5" x14ac:dyDescent="0.2">
      <c r="C29" s="54"/>
      <c r="D29" s="54"/>
    </row>
    <row r="30" spans="1:5" x14ac:dyDescent="0.2">
      <c r="C30" s="54"/>
      <c r="D30" s="54"/>
    </row>
    <row r="31" spans="1:5" x14ac:dyDescent="0.2">
      <c r="C31" s="54"/>
      <c r="D31" s="54"/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21360-31E9-4E57-9C95-E51F03D5EBF7}">
  <dimension ref="A1:Q11"/>
  <sheetViews>
    <sheetView zoomScale="70" zoomScaleNormal="70" workbookViewId="0"/>
  </sheetViews>
  <sheetFormatPr baseColWidth="10" defaultColWidth="11.42578125" defaultRowHeight="15" x14ac:dyDescent="0.3"/>
  <cols>
    <col min="1" max="1" width="11.42578125" style="77"/>
    <col min="2" max="2" width="81.140625" style="77" customWidth="1"/>
    <col min="3" max="16384" width="11.42578125" style="77"/>
  </cols>
  <sheetData>
    <row r="1" spans="1:17" ht="21" x14ac:dyDescent="0.4">
      <c r="A1" s="33" t="s">
        <v>0</v>
      </c>
      <c r="B1" s="34" t="s">
        <v>10</v>
      </c>
    </row>
    <row r="2" spans="1:17" ht="21" x14ac:dyDescent="0.4">
      <c r="A2" s="33" t="s">
        <v>2</v>
      </c>
      <c r="B2" s="34" t="s">
        <v>3</v>
      </c>
    </row>
    <row r="4" spans="1:17" ht="18" x14ac:dyDescent="0.35">
      <c r="B4" s="22" t="s">
        <v>4</v>
      </c>
    </row>
    <row r="5" spans="1:17" x14ac:dyDescent="0.3">
      <c r="C5" s="77">
        <v>2010</v>
      </c>
      <c r="D5" s="77">
        <v>2011</v>
      </c>
      <c r="E5" s="77">
        <v>2012</v>
      </c>
      <c r="F5" s="77">
        <v>2013</v>
      </c>
      <c r="G5" s="77">
        <v>2014</v>
      </c>
      <c r="H5" s="77">
        <v>2015</v>
      </c>
      <c r="I5" s="77">
        <v>2016</v>
      </c>
      <c r="J5" s="77">
        <v>2017</v>
      </c>
      <c r="K5" s="77">
        <v>2018</v>
      </c>
      <c r="L5" s="77">
        <v>2019</v>
      </c>
      <c r="M5" s="77">
        <v>2020</v>
      </c>
      <c r="N5" s="77">
        <v>2021</v>
      </c>
      <c r="P5" s="77" t="s">
        <v>72</v>
      </c>
      <c r="Q5" s="78" t="s">
        <v>84</v>
      </c>
    </row>
    <row r="6" spans="1:17" ht="16.5" x14ac:dyDescent="0.3">
      <c r="B6" s="98" t="s">
        <v>5</v>
      </c>
      <c r="C6" s="79">
        <v>48.105852759548853</v>
      </c>
      <c r="D6" s="79">
        <v>42.235674849387031</v>
      </c>
      <c r="E6" s="79">
        <v>30.443638884795792</v>
      </c>
      <c r="F6" s="79">
        <v>39.443693672865251</v>
      </c>
      <c r="G6" s="79">
        <v>39.410578750892242</v>
      </c>
      <c r="H6" s="79">
        <v>37.477191927116557</v>
      </c>
      <c r="I6" s="79">
        <v>32.413515918437049</v>
      </c>
      <c r="J6" s="79">
        <v>38.804779902262879</v>
      </c>
      <c r="K6" s="79">
        <v>42.356494753135486</v>
      </c>
      <c r="L6" s="79">
        <v>42.160884850860633</v>
      </c>
      <c r="M6" s="79">
        <v>47.336729486788478</v>
      </c>
      <c r="N6" s="79">
        <v>51.519497210528797</v>
      </c>
      <c r="O6" s="79"/>
      <c r="P6" s="80">
        <v>50.700109858397248</v>
      </c>
      <c r="Q6" s="79">
        <v>46.417497659921892</v>
      </c>
    </row>
    <row r="7" spans="1:17" ht="16.5" x14ac:dyDescent="0.3">
      <c r="B7" s="77" t="s">
        <v>83</v>
      </c>
      <c r="C7" s="79">
        <v>40.22014545537111</v>
      </c>
      <c r="D7" s="79">
        <v>46.208881597350334</v>
      </c>
      <c r="E7" s="79">
        <v>49.863587266733433</v>
      </c>
      <c r="F7" s="79">
        <v>43.199182224123611</v>
      </c>
      <c r="G7" s="79">
        <v>44.644068244903856</v>
      </c>
      <c r="H7" s="79">
        <v>45.84373973287817</v>
      </c>
      <c r="I7" s="79">
        <v>47.411174219764796</v>
      </c>
      <c r="J7" s="79">
        <v>42.23581445027019</v>
      </c>
      <c r="K7" s="79">
        <v>40.050925029205025</v>
      </c>
      <c r="L7" s="79">
        <v>38.354893605637876</v>
      </c>
      <c r="M7" s="79">
        <v>34.643431988402583</v>
      </c>
      <c r="N7" s="79">
        <v>30.884174757374801</v>
      </c>
      <c r="O7" s="79"/>
      <c r="P7" s="80">
        <v>30.354870369979729</v>
      </c>
      <c r="Q7" s="79">
        <v>38.933592679921183</v>
      </c>
    </row>
    <row r="8" spans="1:17" ht="16.5" x14ac:dyDescent="0.3">
      <c r="B8" s="77" t="s">
        <v>7</v>
      </c>
      <c r="C8" s="79">
        <v>11.674001785080039</v>
      </c>
      <c r="D8" s="79">
        <v>11.555443553262638</v>
      </c>
      <c r="E8" s="79">
        <v>19.692773848470775</v>
      </c>
      <c r="F8" s="79">
        <v>17.357124103011131</v>
      </c>
      <c r="G8" s="79">
        <v>15.945353004203898</v>
      </c>
      <c r="H8" s="79">
        <v>16.679068340005273</v>
      </c>
      <c r="I8" s="79">
        <v>20.175309861798155</v>
      </c>
      <c r="J8" s="79">
        <v>18.959405647466927</v>
      </c>
      <c r="K8" s="79">
        <v>17.592580217659485</v>
      </c>
      <c r="L8" s="79">
        <v>19.484221543501491</v>
      </c>
      <c r="M8" s="79">
        <v>18.019838524808939</v>
      </c>
      <c r="N8" s="79">
        <v>17.59632803209638</v>
      </c>
      <c r="O8" s="79"/>
      <c r="P8" s="80">
        <v>18.945019771623031</v>
      </c>
      <c r="Q8" s="79">
        <v>14.64890966015693</v>
      </c>
    </row>
    <row r="11" spans="1:17" ht="18" x14ac:dyDescent="0.35">
      <c r="B11" s="22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57CF-1020-4337-9C01-D8EA85533AA9}">
  <dimension ref="A1:I44"/>
  <sheetViews>
    <sheetView zoomScale="85" zoomScaleNormal="85" workbookViewId="0"/>
  </sheetViews>
  <sheetFormatPr baseColWidth="10" defaultColWidth="11.42578125" defaultRowHeight="15" x14ac:dyDescent="0.3"/>
  <cols>
    <col min="1" max="1" width="11.42578125" style="94"/>
    <col min="2" max="2" width="77.28515625" style="94" bestFit="1" customWidth="1"/>
    <col min="3" max="4" width="11.42578125" style="94"/>
    <col min="5" max="5" width="43.5703125" style="94" bestFit="1" customWidth="1"/>
    <col min="6" max="16384" width="11.42578125" style="94"/>
  </cols>
  <sheetData>
    <row r="1" spans="1:9" ht="21" x14ac:dyDescent="0.4">
      <c r="A1" s="33" t="s">
        <v>0</v>
      </c>
      <c r="B1" s="36" t="s">
        <v>123</v>
      </c>
      <c r="C1" s="33"/>
    </row>
    <row r="2" spans="1:9" ht="21" x14ac:dyDescent="0.4">
      <c r="A2" s="33" t="s">
        <v>24</v>
      </c>
      <c r="B2" s="36" t="s">
        <v>3</v>
      </c>
      <c r="C2" s="33"/>
    </row>
    <row r="3" spans="1:9" x14ac:dyDescent="0.3">
      <c r="F3" s="83"/>
      <c r="G3" s="83">
        <v>2020</v>
      </c>
      <c r="H3" s="83">
        <v>2021</v>
      </c>
      <c r="I3" s="83"/>
    </row>
    <row r="4" spans="1:9" ht="18" x14ac:dyDescent="0.35">
      <c r="B4" s="22" t="s">
        <v>4</v>
      </c>
      <c r="F4" s="83" t="s">
        <v>57</v>
      </c>
      <c r="G4" s="83">
        <v>1692</v>
      </c>
      <c r="H4" s="83">
        <v>1888</v>
      </c>
      <c r="I4" s="83"/>
    </row>
    <row r="5" spans="1:9" x14ac:dyDescent="0.3">
      <c r="F5" s="83" t="s">
        <v>58</v>
      </c>
      <c r="G5" s="86">
        <f>+$G$4*C8</f>
        <v>118061.92744685982</v>
      </c>
      <c r="H5" s="86">
        <f>+$H$4*D8</f>
        <v>138974.98038878693</v>
      </c>
      <c r="I5" s="83"/>
    </row>
    <row r="6" spans="1:9" x14ac:dyDescent="0.3">
      <c r="F6" s="83" t="s">
        <v>59</v>
      </c>
      <c r="G6" s="86">
        <f t="shared" ref="G6:G7" si="0">+$G$4*C9</f>
        <v>33405.152444276027</v>
      </c>
      <c r="H6" s="86">
        <f t="shared" ref="H6:H7" si="1">+$H$4*D9</f>
        <v>29466.414431888636</v>
      </c>
      <c r="I6" s="83"/>
    </row>
    <row r="7" spans="1:9" x14ac:dyDescent="0.3">
      <c r="C7" s="94" t="s">
        <v>72</v>
      </c>
      <c r="D7" s="94" t="s">
        <v>102</v>
      </c>
      <c r="E7" s="94" t="s">
        <v>88</v>
      </c>
      <c r="F7" s="83" t="s">
        <v>60</v>
      </c>
      <c r="G7" s="86">
        <f t="shared" si="0"/>
        <v>17732.920108864157</v>
      </c>
      <c r="H7" s="86">
        <f t="shared" si="1"/>
        <v>20358.605179324448</v>
      </c>
      <c r="I7" s="83"/>
    </row>
    <row r="8" spans="1:9" x14ac:dyDescent="0.3">
      <c r="B8" s="94" t="s">
        <v>40</v>
      </c>
      <c r="C8" s="95">
        <v>69.776552864574356</v>
      </c>
      <c r="D8" s="95">
        <v>73.609629443213421</v>
      </c>
      <c r="E8" s="95">
        <v>18.418448862547919</v>
      </c>
    </row>
    <row r="9" spans="1:9" x14ac:dyDescent="0.3">
      <c r="B9" s="94" t="s">
        <v>42</v>
      </c>
      <c r="C9" s="95">
        <v>19.742997898508289</v>
      </c>
      <c r="D9" s="95">
        <v>15.60721103383932</v>
      </c>
      <c r="E9" s="95">
        <v>-11.2626509387869</v>
      </c>
    </row>
    <row r="10" spans="1:9" x14ac:dyDescent="0.3">
      <c r="B10" s="94" t="s">
        <v>41</v>
      </c>
      <c r="C10" s="95">
        <v>10.48044923691735</v>
      </c>
      <c r="D10" s="95">
        <v>10.783159522947271</v>
      </c>
      <c r="E10" s="95">
        <v>15.494254082625501</v>
      </c>
    </row>
    <row r="11" spans="1:9" x14ac:dyDescent="0.3">
      <c r="E11" s="95"/>
    </row>
    <row r="12" spans="1:9" x14ac:dyDescent="0.3">
      <c r="C12" s="96"/>
      <c r="D12" s="96"/>
    </row>
    <row r="13" spans="1:9" x14ac:dyDescent="0.3">
      <c r="C13" s="96"/>
      <c r="D13" s="96"/>
    </row>
    <row r="14" spans="1:9" ht="18" x14ac:dyDescent="0.35">
      <c r="B14" s="22" t="s">
        <v>9</v>
      </c>
      <c r="C14" s="96"/>
      <c r="D14" s="96"/>
    </row>
    <row r="15" spans="1:9" x14ac:dyDescent="0.3">
      <c r="C15" s="96"/>
      <c r="D15" s="96"/>
    </row>
    <row r="16" spans="1:9" x14ac:dyDescent="0.3">
      <c r="C16" s="96"/>
      <c r="D16" s="96"/>
    </row>
    <row r="17" spans="3:4" x14ac:dyDescent="0.3">
      <c r="C17" s="96"/>
      <c r="D17" s="96"/>
    </row>
    <row r="43" spans="4:5" ht="16.5" x14ac:dyDescent="0.3">
      <c r="D43" s="1"/>
      <c r="E43" s="16"/>
    </row>
    <row r="44" spans="4:5" ht="16.5" x14ac:dyDescent="0.3">
      <c r="D44" s="1"/>
      <c r="E44" s="16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20513-4E99-443F-AE8F-F2F2F25C6B5E}">
  <dimension ref="A1:O17"/>
  <sheetViews>
    <sheetView zoomScale="80" zoomScaleNormal="80" workbookViewId="0"/>
  </sheetViews>
  <sheetFormatPr baseColWidth="10" defaultColWidth="11.42578125" defaultRowHeight="12.75" x14ac:dyDescent="0.2"/>
  <cols>
    <col min="1" max="1" width="19.140625" style="2" customWidth="1"/>
    <col min="2" max="8" width="11.5703125" style="2" bestFit="1" customWidth="1"/>
    <col min="9" max="12" width="12.42578125" style="2" bestFit="1" customWidth="1"/>
    <col min="13" max="14" width="11.42578125" style="2"/>
    <col min="15" max="15" width="12.7109375" style="2" bestFit="1" customWidth="1"/>
    <col min="16" max="16384" width="11.42578125" style="2"/>
  </cols>
  <sheetData>
    <row r="1" spans="1:15" ht="21" x14ac:dyDescent="0.4">
      <c r="A1" s="33" t="s">
        <v>22</v>
      </c>
      <c r="B1" s="36" t="s">
        <v>82</v>
      </c>
    </row>
    <row r="2" spans="1:15" ht="21" x14ac:dyDescent="0.4">
      <c r="A2" s="33" t="s">
        <v>2</v>
      </c>
      <c r="B2" s="36" t="s">
        <v>3</v>
      </c>
    </row>
    <row r="3" spans="1:15" ht="18" x14ac:dyDescent="0.25">
      <c r="A3" s="32"/>
    </row>
    <row r="4" spans="1:15" ht="15" x14ac:dyDescent="0.2">
      <c r="A4" s="31" t="s">
        <v>4</v>
      </c>
    </row>
    <row r="6" spans="1:15" ht="15" x14ac:dyDescent="0.3">
      <c r="A6" s="46"/>
      <c r="B6" s="30">
        <v>2010</v>
      </c>
      <c r="C6" s="30">
        <v>2011</v>
      </c>
      <c r="D6" s="30">
        <v>2012</v>
      </c>
      <c r="E6" s="30">
        <v>2013</v>
      </c>
      <c r="F6" s="30">
        <v>2014</v>
      </c>
      <c r="G6" s="30">
        <v>2015</v>
      </c>
      <c r="H6" s="30">
        <v>2016</v>
      </c>
      <c r="I6" s="30">
        <v>2017</v>
      </c>
      <c r="J6" s="30">
        <v>2018</v>
      </c>
      <c r="K6" s="30">
        <v>2019</v>
      </c>
      <c r="L6" s="30">
        <v>2020</v>
      </c>
      <c r="M6" s="30">
        <v>2021</v>
      </c>
      <c r="N6" s="30" t="s">
        <v>84</v>
      </c>
    </row>
    <row r="7" spans="1:15" ht="14.25" x14ac:dyDescent="0.3">
      <c r="A7" s="24" t="s">
        <v>43</v>
      </c>
      <c r="B7" s="25">
        <v>58.07848074394704</v>
      </c>
      <c r="C7" s="25">
        <v>51.025450955500915</v>
      </c>
      <c r="D7" s="25">
        <v>49.505522778261735</v>
      </c>
      <c r="E7" s="25">
        <v>56.652827520117711</v>
      </c>
      <c r="F7" s="25">
        <v>48.841560472304764</v>
      </c>
      <c r="G7" s="25">
        <v>47.586999361651564</v>
      </c>
      <c r="H7" s="25">
        <v>49.846649632709358</v>
      </c>
      <c r="I7" s="25">
        <v>54.061759498642523</v>
      </c>
      <c r="J7" s="25">
        <v>51.995534887784686</v>
      </c>
      <c r="K7" s="25">
        <v>55.155992593388333</v>
      </c>
      <c r="L7" s="25">
        <v>55.681707381300839</v>
      </c>
      <c r="M7" s="25">
        <v>60.514057145711007</v>
      </c>
      <c r="N7" s="25">
        <v>59.520443646532108</v>
      </c>
      <c r="O7" s="54"/>
    </row>
    <row r="8" spans="1:15" ht="14.25" x14ac:dyDescent="0.3">
      <c r="A8" s="17" t="s">
        <v>44</v>
      </c>
      <c r="B8" s="19">
        <v>3.5622142753274746</v>
      </c>
      <c r="C8" s="19">
        <v>3.7763831449710197</v>
      </c>
      <c r="D8" s="19">
        <v>3.8855832319479422</v>
      </c>
      <c r="E8" s="19">
        <v>5.3866495830886825</v>
      </c>
      <c r="F8" s="19">
        <v>4.9513447444942527</v>
      </c>
      <c r="G8" s="19">
        <v>5.4523164726693363</v>
      </c>
      <c r="H8" s="19">
        <v>5.3372270300478757</v>
      </c>
      <c r="I8" s="19">
        <v>4.338299270191297</v>
      </c>
      <c r="J8" s="19">
        <v>4.7199680446495593</v>
      </c>
      <c r="K8" s="19">
        <v>4.5054051314325418</v>
      </c>
      <c r="L8" s="19">
        <v>4.3644557925525174</v>
      </c>
      <c r="M8" s="19">
        <v>4.452328064008281</v>
      </c>
      <c r="N8" s="19">
        <v>4.8329512725368717</v>
      </c>
      <c r="O8" s="54"/>
    </row>
    <row r="9" spans="1:15" ht="14.25" x14ac:dyDescent="0.3">
      <c r="A9" s="17" t="s">
        <v>45</v>
      </c>
      <c r="B9" s="19">
        <v>20.433747512781206</v>
      </c>
      <c r="C9" s="19">
        <v>25.293022043639386</v>
      </c>
      <c r="D9" s="19">
        <v>30.973428827135645</v>
      </c>
      <c r="E9" s="19">
        <v>25.480486364242459</v>
      </c>
      <c r="F9" s="19">
        <v>34.394496174506202</v>
      </c>
      <c r="G9" s="19">
        <v>35.859957010275131</v>
      </c>
      <c r="H9" s="19">
        <v>34.34146721443792</v>
      </c>
      <c r="I9" s="19">
        <v>30.794629369500637</v>
      </c>
      <c r="J9" s="19">
        <v>33.70261309713328</v>
      </c>
      <c r="K9" s="19">
        <v>31.735118853802174</v>
      </c>
      <c r="L9" s="19">
        <v>32.475339621077403</v>
      </c>
      <c r="M9" s="19">
        <v>27.213621623339552</v>
      </c>
      <c r="N9" s="19">
        <v>27.236600400879301</v>
      </c>
      <c r="O9" s="54"/>
    </row>
    <row r="10" spans="1:15" ht="14.25" x14ac:dyDescent="0.3">
      <c r="A10" s="17" t="s">
        <v>46</v>
      </c>
      <c r="B10" s="19">
        <v>17.482144645443299</v>
      </c>
      <c r="C10" s="19">
        <v>19.34126005497561</v>
      </c>
      <c r="D10" s="19">
        <v>15.106261710236055</v>
      </c>
      <c r="E10" s="19">
        <v>12.097900103762582</v>
      </c>
      <c r="F10" s="19">
        <v>9.5249758927691524</v>
      </c>
      <c r="G10" s="19">
        <v>8.5874992887673578</v>
      </c>
      <c r="H10" s="19">
        <v>8.6143121131086104</v>
      </c>
      <c r="I10" s="19">
        <v>9.4398522645383771</v>
      </c>
      <c r="J10" s="19">
        <v>8.2430354958853762</v>
      </c>
      <c r="K10" s="19">
        <v>6.7692569455118399</v>
      </c>
      <c r="L10" s="19">
        <v>5.4941137682927819</v>
      </c>
      <c r="M10" s="19">
        <v>5.9405047156051403</v>
      </c>
      <c r="N10" s="19">
        <v>6.3458844503733989</v>
      </c>
      <c r="O10" s="54"/>
    </row>
    <row r="11" spans="1:15" ht="14.25" x14ac:dyDescent="0.3">
      <c r="A11" s="21" t="s">
        <v>47</v>
      </c>
      <c r="B11" s="20">
        <v>0.44341282250098812</v>
      </c>
      <c r="C11" s="20">
        <v>0.56388380091306223</v>
      </c>
      <c r="D11" s="20">
        <v>0.52920345241862321</v>
      </c>
      <c r="E11" s="20">
        <v>0.38213642878856408</v>
      </c>
      <c r="F11" s="20">
        <v>2.2876227159256293</v>
      </c>
      <c r="G11" s="20">
        <v>2.513227866636611</v>
      </c>
      <c r="H11" s="20">
        <v>1.8603440096962318</v>
      </c>
      <c r="I11" s="20">
        <v>1.3654595971271639</v>
      </c>
      <c r="J11" s="20">
        <v>1.3388484745470992</v>
      </c>
      <c r="K11" s="20">
        <v>1.8342264758651066</v>
      </c>
      <c r="L11" s="20">
        <v>1.9843834367764608</v>
      </c>
      <c r="M11" s="20">
        <v>1.8794884513360219</v>
      </c>
      <c r="N11" s="20">
        <v>2.0641202296783154</v>
      </c>
      <c r="O11" s="54"/>
    </row>
    <row r="12" spans="1:15" ht="14.25" x14ac:dyDescent="0.3">
      <c r="A12" s="18" t="s">
        <v>50</v>
      </c>
      <c r="B12" s="19">
        <v>500.32540499999999</v>
      </c>
      <c r="C12" s="19">
        <v>484.85609899999997</v>
      </c>
      <c r="D12" s="19">
        <v>550.71050400000001</v>
      </c>
      <c r="E12" s="19">
        <v>633.53473199999996</v>
      </c>
      <c r="F12" s="19">
        <v>813.61169700000005</v>
      </c>
      <c r="G12" s="19">
        <v>876.945831</v>
      </c>
      <c r="H12" s="19">
        <v>926.67172900000003</v>
      </c>
      <c r="I12" s="19">
        <v>1162.1670120000001</v>
      </c>
      <c r="J12" s="19">
        <v>1141.4351429999999</v>
      </c>
      <c r="K12" s="19">
        <v>1354.355873</v>
      </c>
      <c r="L12" s="19">
        <v>1474.9172189999999</v>
      </c>
      <c r="M12" s="19">
        <v>1762</v>
      </c>
      <c r="N12" s="19">
        <v>1550.6153440000001</v>
      </c>
      <c r="O12" s="59"/>
    </row>
    <row r="14" spans="1:15" x14ac:dyDescent="0.2">
      <c r="M14" s="62"/>
      <c r="N14" s="62"/>
    </row>
    <row r="17" spans="1:1" ht="15" x14ac:dyDescent="0.2">
      <c r="A17" s="31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87C1-E234-4CC9-899B-303332F1B6FE}">
  <dimension ref="A1:J20"/>
  <sheetViews>
    <sheetView zoomScale="85" zoomScaleNormal="85" workbookViewId="0"/>
  </sheetViews>
  <sheetFormatPr baseColWidth="10" defaultColWidth="11.42578125" defaultRowHeight="12.75" x14ac:dyDescent="0.2"/>
  <cols>
    <col min="1" max="1" width="14.42578125" style="2" customWidth="1"/>
    <col min="2" max="2" width="34.5703125" style="2" customWidth="1"/>
    <col min="3" max="16384" width="11.42578125" style="2"/>
  </cols>
  <sheetData>
    <row r="1" spans="1:10" ht="21" x14ac:dyDescent="0.4">
      <c r="A1" s="33" t="s">
        <v>0</v>
      </c>
      <c r="B1" s="36" t="s">
        <v>53</v>
      </c>
    </row>
    <row r="2" spans="1:10" ht="21" x14ac:dyDescent="0.4">
      <c r="A2" s="33" t="s">
        <v>24</v>
      </c>
      <c r="B2" s="36" t="s">
        <v>3</v>
      </c>
    </row>
    <row r="5" spans="1:10" ht="15" x14ac:dyDescent="0.2">
      <c r="B5" s="31" t="s">
        <v>4</v>
      </c>
    </row>
    <row r="6" spans="1:10" ht="15" x14ac:dyDescent="0.3">
      <c r="B6" s="46"/>
      <c r="C6" s="30">
        <v>2015</v>
      </c>
      <c r="D6" s="30">
        <v>2016</v>
      </c>
      <c r="E6" s="30">
        <v>2017</v>
      </c>
      <c r="F6" s="30">
        <v>2018</v>
      </c>
      <c r="G6" s="30">
        <v>2019</v>
      </c>
      <c r="H6" s="30">
        <v>2020</v>
      </c>
      <c r="I6" s="30">
        <v>2021</v>
      </c>
      <c r="J6" s="30" t="s">
        <v>84</v>
      </c>
    </row>
    <row r="7" spans="1:10" ht="14.25" x14ac:dyDescent="0.3">
      <c r="B7" s="24" t="s">
        <v>25</v>
      </c>
      <c r="C7" s="52">
        <v>22.836751072047935</v>
      </c>
      <c r="D7" s="52">
        <v>24.937709228334572</v>
      </c>
      <c r="E7" s="52">
        <v>15.284435218823045</v>
      </c>
      <c r="F7" s="52">
        <v>17.601523194534938</v>
      </c>
      <c r="G7" s="52">
        <v>20.533205068882801</v>
      </c>
      <c r="H7" s="52">
        <v>21.684184873596969</v>
      </c>
      <c r="I7" s="52">
        <v>24.74812198735756</v>
      </c>
      <c r="J7" s="52">
        <v>23.894338091534038</v>
      </c>
    </row>
    <row r="8" spans="1:10" ht="14.25" x14ac:dyDescent="0.3">
      <c r="B8" s="24" t="s">
        <v>26</v>
      </c>
      <c r="C8" s="52">
        <v>53.45575137267025</v>
      </c>
      <c r="D8" s="52">
        <v>50.441729057176396</v>
      </c>
      <c r="E8" s="52">
        <v>51.956930524475595</v>
      </c>
      <c r="F8" s="52">
        <v>54.535315912539559</v>
      </c>
      <c r="G8" s="52">
        <v>50.806971243507562</v>
      </c>
      <c r="H8" s="52">
        <v>49.694160347783765</v>
      </c>
      <c r="I8" s="52">
        <v>46.220935414598557</v>
      </c>
      <c r="J8" s="52">
        <v>45.601906758402663</v>
      </c>
    </row>
    <row r="9" spans="1:10" ht="14.25" x14ac:dyDescent="0.3">
      <c r="B9" s="24" t="s">
        <v>51</v>
      </c>
      <c r="C9" s="52">
        <v>2.140402736996859</v>
      </c>
      <c r="D9" s="52">
        <v>1.8456408277390903</v>
      </c>
      <c r="E9" s="52">
        <v>1.7749758824559956</v>
      </c>
      <c r="F9" s="52">
        <v>2.0451414372691317</v>
      </c>
      <c r="G9" s="53">
        <v>2.142344949811319</v>
      </c>
      <c r="H9" s="53">
        <v>2.3460204674051752</v>
      </c>
      <c r="I9" s="53">
        <v>3.004052709555288</v>
      </c>
      <c r="J9" s="52">
        <v>3.6945699647115551</v>
      </c>
    </row>
    <row r="10" spans="1:10" ht="14.25" x14ac:dyDescent="0.3">
      <c r="B10" s="24" t="s">
        <v>27</v>
      </c>
      <c r="C10" s="53">
        <v>-0.22997859417690078</v>
      </c>
      <c r="D10" s="53">
        <v>-0.13183277634216081</v>
      </c>
      <c r="E10" s="53">
        <v>-0.10949688830796361</v>
      </c>
      <c r="F10" s="53">
        <v>-0.52344952898014552</v>
      </c>
      <c r="G10" s="52">
        <v>0.50577025935188891</v>
      </c>
      <c r="H10" s="52">
        <v>1.096187184382571</v>
      </c>
      <c r="I10" s="52">
        <v>0.21586679922673652</v>
      </c>
      <c r="J10" s="52">
        <v>6.9407339367119417E-2</v>
      </c>
    </row>
    <row r="11" spans="1:10" ht="14.25" x14ac:dyDescent="0.3">
      <c r="B11" s="24" t="s">
        <v>28</v>
      </c>
      <c r="C11" s="53">
        <v>16.683105757776424</v>
      </c>
      <c r="D11" s="53">
        <v>18.493932795162721</v>
      </c>
      <c r="E11" s="53">
        <v>26.732329251582833</v>
      </c>
      <c r="F11" s="53">
        <v>21.610698728467792</v>
      </c>
      <c r="G11" s="52">
        <v>21.19534917291762</v>
      </c>
      <c r="H11" s="52">
        <v>21.623324571708519</v>
      </c>
      <c r="I11" s="52">
        <v>22.72632346815924</v>
      </c>
      <c r="J11" s="52">
        <v>23.017261907112271</v>
      </c>
    </row>
    <row r="12" spans="1:10" ht="14.25" x14ac:dyDescent="0.3">
      <c r="B12" s="24" t="s">
        <v>30</v>
      </c>
      <c r="C12" s="53">
        <v>1.8167873759989857</v>
      </c>
      <c r="D12" s="53">
        <v>2.0965196183662327</v>
      </c>
      <c r="E12" s="53">
        <v>1.9899671249539883</v>
      </c>
      <c r="F12" s="53">
        <v>1.3849050226531747</v>
      </c>
      <c r="G12" s="53">
        <v>1.5554219754684069</v>
      </c>
      <c r="H12" s="53">
        <v>1.8175372823360229E-4</v>
      </c>
      <c r="I12" s="53">
        <v>4.2113489651293211E-6</v>
      </c>
      <c r="J12" s="52">
        <v>-2.1337687837742082E-2</v>
      </c>
    </row>
    <row r="13" spans="1:10" ht="14.25" x14ac:dyDescent="0.3">
      <c r="B13" s="27" t="s">
        <v>31</v>
      </c>
      <c r="C13" s="28">
        <v>3.2971802786864499</v>
      </c>
      <c r="D13" s="28">
        <v>2.3163012495631614</v>
      </c>
      <c r="E13" s="28">
        <v>2.3708588860164967</v>
      </c>
      <c r="F13" s="28">
        <v>3.3458652335155459</v>
      </c>
      <c r="G13" s="28">
        <v>3.2609373300604085</v>
      </c>
      <c r="H13" s="28">
        <v>3.5554469648256037</v>
      </c>
      <c r="I13" s="28">
        <v>3.0846903982483838</v>
      </c>
      <c r="J13" s="76">
        <v>3.743853626710083</v>
      </c>
    </row>
    <row r="14" spans="1:10" ht="14.25" x14ac:dyDescent="0.3">
      <c r="B14" s="16" t="s">
        <v>32</v>
      </c>
      <c r="C14" s="29">
        <v>1450.6641420000001</v>
      </c>
      <c r="D14" s="29">
        <v>1496.5868539999997</v>
      </c>
      <c r="E14" s="29">
        <v>1599.3367730000002</v>
      </c>
      <c r="F14" s="29">
        <v>1646.450235</v>
      </c>
      <c r="G14" s="29">
        <v>1932.754807</v>
      </c>
      <c r="H14" s="29">
        <v>2121.552079</v>
      </c>
      <c r="I14" s="29">
        <v>2374.5360649999998</v>
      </c>
      <c r="J14" s="29">
        <v>2161.5134849999999</v>
      </c>
    </row>
    <row r="20" spans="2:2" ht="15" x14ac:dyDescent="0.2">
      <c r="B20" s="31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A4F77-F17F-4C3D-B5EE-A0ECA9203C05}">
  <dimension ref="A1:F29"/>
  <sheetViews>
    <sheetView zoomScale="85" zoomScaleNormal="85" workbookViewId="0"/>
  </sheetViews>
  <sheetFormatPr baseColWidth="10" defaultColWidth="11.42578125" defaultRowHeight="12.75" x14ac:dyDescent="0.2"/>
  <cols>
    <col min="1" max="16384" width="11.42578125" style="2"/>
  </cols>
  <sheetData>
    <row r="1" spans="1:6" ht="21" x14ac:dyDescent="0.4">
      <c r="A1" s="33" t="s">
        <v>0</v>
      </c>
      <c r="B1" s="36" t="s">
        <v>124</v>
      </c>
    </row>
    <row r="2" spans="1:6" ht="21" x14ac:dyDescent="0.4">
      <c r="A2" s="33" t="s">
        <v>24</v>
      </c>
      <c r="B2" s="36" t="s">
        <v>77</v>
      </c>
    </row>
    <row r="5" spans="1:6" ht="15" x14ac:dyDescent="0.2">
      <c r="B5" s="31" t="s">
        <v>4</v>
      </c>
    </row>
    <row r="6" spans="1:6" ht="15" x14ac:dyDescent="0.25">
      <c r="F6"/>
    </row>
    <row r="7" spans="1:6" ht="15" x14ac:dyDescent="0.25">
      <c r="C7" s="2" t="s">
        <v>52</v>
      </c>
      <c r="D7" s="2" t="s">
        <v>56</v>
      </c>
      <c r="F7"/>
    </row>
    <row r="8" spans="1:6" ht="15" x14ac:dyDescent="0.25">
      <c r="B8" s="2">
        <v>2017</v>
      </c>
      <c r="C8" s="2">
        <v>21</v>
      </c>
      <c r="D8" s="54">
        <v>62.2</v>
      </c>
      <c r="F8"/>
    </row>
    <row r="9" spans="1:6" x14ac:dyDescent="0.2">
      <c r="B9" s="2">
        <v>2018</v>
      </c>
      <c r="C9" s="2">
        <v>20</v>
      </c>
      <c r="D9" s="54">
        <v>46.5</v>
      </c>
    </row>
    <row r="10" spans="1:6" x14ac:dyDescent="0.2">
      <c r="B10" s="2">
        <v>2019</v>
      </c>
      <c r="C10" s="2">
        <v>15</v>
      </c>
      <c r="D10" s="54">
        <v>50.4</v>
      </c>
    </row>
    <row r="11" spans="1:6" x14ac:dyDescent="0.2">
      <c r="B11" s="2">
        <v>2020</v>
      </c>
      <c r="C11" s="2">
        <v>54</v>
      </c>
      <c r="D11" s="54">
        <v>74.5</v>
      </c>
    </row>
    <row r="12" spans="1:6" x14ac:dyDescent="0.2">
      <c r="B12" s="61">
        <v>2021</v>
      </c>
      <c r="C12" s="2">
        <v>68</v>
      </c>
      <c r="D12" s="54">
        <v>170</v>
      </c>
    </row>
    <row r="13" spans="1:6" x14ac:dyDescent="0.2">
      <c r="B13" s="74" t="s">
        <v>84</v>
      </c>
      <c r="C13" s="2">
        <v>9</v>
      </c>
      <c r="D13" s="2">
        <v>37.700000000000003</v>
      </c>
    </row>
    <row r="17" spans="4:4" x14ac:dyDescent="0.2">
      <c r="D17" s="54"/>
    </row>
    <row r="28" spans="4:4" x14ac:dyDescent="0.2">
      <c r="D28" s="54"/>
    </row>
    <row r="29" spans="4:4" x14ac:dyDescent="0.2">
      <c r="D29" s="54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381F6-3159-411C-8093-53ACE2090DED}">
  <dimension ref="A1:L12"/>
  <sheetViews>
    <sheetView zoomScaleNormal="100" workbookViewId="0"/>
  </sheetViews>
  <sheetFormatPr baseColWidth="10" defaultColWidth="11.42578125" defaultRowHeight="15" x14ac:dyDescent="0.3"/>
  <cols>
    <col min="1" max="1" width="11.42578125" style="77"/>
    <col min="2" max="2" width="36.140625" style="77" customWidth="1"/>
    <col min="3" max="16384" width="11.42578125" style="77"/>
  </cols>
  <sheetData>
    <row r="1" spans="1:12" ht="21" x14ac:dyDescent="0.4">
      <c r="A1" s="33" t="s">
        <v>0</v>
      </c>
      <c r="B1" s="34" t="s">
        <v>108</v>
      </c>
    </row>
    <row r="2" spans="1:12" ht="21" x14ac:dyDescent="0.4">
      <c r="A2" s="33" t="s">
        <v>2</v>
      </c>
      <c r="B2" s="34" t="s">
        <v>3</v>
      </c>
    </row>
    <row r="4" spans="1:12" ht="18" x14ac:dyDescent="0.35">
      <c r="B4" s="22" t="s">
        <v>4</v>
      </c>
    </row>
    <row r="5" spans="1:12" x14ac:dyDescent="0.3">
      <c r="C5" s="77">
        <v>2016</v>
      </c>
      <c r="D5" s="77">
        <v>2017</v>
      </c>
      <c r="E5" s="77">
        <v>2018</v>
      </c>
      <c r="F5" s="77">
        <v>2019</v>
      </c>
      <c r="G5" s="77">
        <v>2020</v>
      </c>
      <c r="H5" s="77">
        <v>2021</v>
      </c>
      <c r="J5" s="77" t="s">
        <v>72</v>
      </c>
      <c r="K5" s="78" t="s">
        <v>84</v>
      </c>
    </row>
    <row r="6" spans="1:12" x14ac:dyDescent="0.3">
      <c r="B6" s="77" t="s">
        <v>78</v>
      </c>
      <c r="C6" s="79">
        <v>42.77210145444397</v>
      </c>
      <c r="D6" s="79">
        <v>47.229859854295391</v>
      </c>
      <c r="E6" s="79">
        <v>40.870098371488197</v>
      </c>
      <c r="F6" s="79">
        <v>42.237685642359693</v>
      </c>
      <c r="G6" s="79">
        <v>47.673944345208362</v>
      </c>
      <c r="H6" s="79">
        <v>55.785115149133347</v>
      </c>
      <c r="I6" s="79"/>
      <c r="J6" s="79">
        <v>50.599792017466463</v>
      </c>
      <c r="K6" s="79">
        <v>49.394502148243227</v>
      </c>
      <c r="L6" s="79"/>
    </row>
    <row r="7" spans="1:12" x14ac:dyDescent="0.3">
      <c r="B7" s="77" t="s">
        <v>79</v>
      </c>
      <c r="C7" s="79">
        <v>34.975724876395184</v>
      </c>
      <c r="D7" s="79">
        <v>38.412946042044894</v>
      </c>
      <c r="E7" s="79">
        <v>33.998977808272727</v>
      </c>
      <c r="F7" s="79">
        <v>37.17548131813345</v>
      </c>
      <c r="G7" s="79">
        <v>36.858380157565577</v>
      </c>
      <c r="H7" s="79">
        <v>39.690005733794273</v>
      </c>
      <c r="I7" s="79"/>
      <c r="J7" s="79">
        <v>34.331305110009509</v>
      </c>
      <c r="K7" s="79">
        <v>38.153282177544646</v>
      </c>
      <c r="L7" s="79"/>
    </row>
    <row r="8" spans="1:12" x14ac:dyDescent="0.3">
      <c r="B8" s="77" t="s">
        <v>11</v>
      </c>
      <c r="C8" s="79">
        <v>18.227714591841142</v>
      </c>
      <c r="D8" s="79">
        <v>18.668092260808667</v>
      </c>
      <c r="E8" s="79">
        <v>16.81209695352457</v>
      </c>
      <c r="F8" s="79">
        <v>11.98504190568012</v>
      </c>
      <c r="G8" s="79">
        <v>22.68653105211305</v>
      </c>
      <c r="H8" s="79">
        <v>28.851978475460989</v>
      </c>
      <c r="I8" s="79"/>
      <c r="J8" s="79">
        <v>32.151292048475732</v>
      </c>
      <c r="K8" s="79">
        <f>45.5160776272684/2</f>
        <v>22.758038813634201</v>
      </c>
      <c r="L8" s="79"/>
    </row>
    <row r="12" spans="1:12" ht="18" x14ac:dyDescent="0.35">
      <c r="B12" s="22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A7D5E-7FB5-4985-8A93-BE00C48B8558}">
  <dimension ref="A1:K11"/>
  <sheetViews>
    <sheetView zoomScale="85" zoomScaleNormal="85" workbookViewId="0"/>
  </sheetViews>
  <sheetFormatPr baseColWidth="10" defaultColWidth="11.42578125" defaultRowHeight="15" x14ac:dyDescent="0.3"/>
  <cols>
    <col min="1" max="1" width="11.42578125" style="77"/>
    <col min="2" max="2" width="36.140625" style="77" customWidth="1"/>
    <col min="3" max="5" width="11.42578125" style="77"/>
    <col min="6" max="6" width="15.42578125" style="77" bestFit="1" customWidth="1"/>
    <col min="7" max="9" width="13.140625" style="77" customWidth="1"/>
    <col min="10" max="16384" width="11.42578125" style="77"/>
  </cols>
  <sheetData>
    <row r="1" spans="1:11" ht="21" x14ac:dyDescent="0.4">
      <c r="A1" s="33" t="s">
        <v>0</v>
      </c>
      <c r="B1" s="34" t="s">
        <v>109</v>
      </c>
    </row>
    <row r="2" spans="1:11" ht="21" x14ac:dyDescent="0.4">
      <c r="A2" s="33" t="s">
        <v>2</v>
      </c>
      <c r="B2" s="34" t="s">
        <v>3</v>
      </c>
    </row>
    <row r="4" spans="1:11" ht="18" x14ac:dyDescent="0.35">
      <c r="B4" s="22" t="s">
        <v>4</v>
      </c>
    </row>
    <row r="5" spans="1:11" x14ac:dyDescent="0.3">
      <c r="C5" s="77">
        <v>2017</v>
      </c>
      <c r="D5" s="77">
        <v>2018</v>
      </c>
      <c r="E5" s="77">
        <v>2019</v>
      </c>
      <c r="F5" s="77">
        <v>2020</v>
      </c>
      <c r="G5" s="77">
        <v>2021</v>
      </c>
      <c r="I5" s="77" t="s">
        <v>72</v>
      </c>
      <c r="J5" s="77" t="s">
        <v>84</v>
      </c>
      <c r="K5" s="16"/>
    </row>
    <row r="6" spans="1:11" ht="16.5" x14ac:dyDescent="0.3">
      <c r="B6" s="77" t="s">
        <v>80</v>
      </c>
      <c r="C6" s="79">
        <v>9.5102323822828065</v>
      </c>
      <c r="D6" s="81">
        <v>7.0303718663947956</v>
      </c>
      <c r="E6" s="81">
        <v>4.3658851604752931</v>
      </c>
      <c r="F6" s="81">
        <v>12.126837300591079</v>
      </c>
      <c r="G6" s="81">
        <v>16.38066735774763</v>
      </c>
      <c r="H6" s="81"/>
      <c r="I6" s="81">
        <v>16.401102686306139</v>
      </c>
      <c r="J6" s="81">
        <v>10.8396381497165</v>
      </c>
      <c r="K6" s="29"/>
    </row>
    <row r="7" spans="1:11" ht="16.5" x14ac:dyDescent="0.3">
      <c r="B7" s="77" t="s">
        <v>12</v>
      </c>
      <c r="C7" s="79">
        <v>31.142226279438123</v>
      </c>
      <c r="D7" s="81">
        <v>26.1895207068352</v>
      </c>
      <c r="E7" s="81">
        <v>16.505347576256082</v>
      </c>
      <c r="F7" s="81">
        <v>47.603481277376517</v>
      </c>
      <c r="G7" s="81">
        <v>69.617880568318924</v>
      </c>
      <c r="H7" s="81"/>
      <c r="I7" s="81">
        <v>75.178222081664515</v>
      </c>
      <c r="J7" s="81">
        <v>37.811135027301809</v>
      </c>
      <c r="K7" s="29"/>
    </row>
    <row r="11" spans="1:11" ht="18" x14ac:dyDescent="0.35">
      <c r="B11" s="22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60BE8-D85E-463C-80E3-EA29E12A06D3}">
  <dimension ref="A1:E32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46" style="2" customWidth="1"/>
    <col min="3" max="4" width="11.42578125" style="2"/>
    <col min="5" max="5" width="10.7109375" style="2" customWidth="1"/>
    <col min="6" max="16384" width="11.42578125" style="2"/>
  </cols>
  <sheetData>
    <row r="1" spans="1:5" ht="21" x14ac:dyDescent="0.4">
      <c r="A1" s="33" t="s">
        <v>0</v>
      </c>
      <c r="B1" s="36" t="s">
        <v>110</v>
      </c>
    </row>
    <row r="2" spans="1:5" ht="21" x14ac:dyDescent="0.4">
      <c r="A2" s="33" t="s">
        <v>2</v>
      </c>
      <c r="B2" s="36" t="s">
        <v>3</v>
      </c>
    </row>
    <row r="4" spans="1:5" ht="13.5" thickBot="1" x14ac:dyDescent="0.25">
      <c r="B4" s="11"/>
      <c r="C4" s="11"/>
      <c r="D4" s="11"/>
      <c r="E4" s="11"/>
    </row>
    <row r="5" spans="1:5" ht="32.25" customHeight="1" x14ac:dyDescent="0.3">
      <c r="A5" s="12"/>
      <c r="B5" s="10"/>
      <c r="C5" s="75" t="s">
        <v>86</v>
      </c>
      <c r="D5" s="75" t="s">
        <v>87</v>
      </c>
      <c r="E5" s="71" t="s">
        <v>13</v>
      </c>
    </row>
    <row r="6" spans="1:5" ht="14.25" x14ac:dyDescent="0.3">
      <c r="A6" s="12"/>
      <c r="B6" s="9" t="s">
        <v>14</v>
      </c>
      <c r="C6" s="67">
        <v>4793.058</v>
      </c>
      <c r="D6" s="67">
        <v>6063.24</v>
      </c>
      <c r="E6" s="67">
        <v>-20.94889860866467</v>
      </c>
    </row>
    <row r="7" spans="1:5" ht="14.25" x14ac:dyDescent="0.3">
      <c r="A7" s="12"/>
      <c r="B7" s="7" t="s">
        <v>15</v>
      </c>
      <c r="C7" s="63">
        <v>4486.875</v>
      </c>
      <c r="D7" s="63">
        <v>5792.3389999999999</v>
      </c>
      <c r="E7" s="68">
        <v>-22.53776928456708</v>
      </c>
    </row>
    <row r="8" spans="1:5" ht="14.25" x14ac:dyDescent="0.3">
      <c r="A8" s="12"/>
      <c r="B8" s="6" t="s">
        <v>16</v>
      </c>
      <c r="C8" s="63">
        <v>3702.252</v>
      </c>
      <c r="D8" s="63">
        <v>4113.83</v>
      </c>
      <c r="E8" s="68">
        <v>-10.004740108366169</v>
      </c>
    </row>
    <row r="9" spans="1:5" ht="14.25" x14ac:dyDescent="0.3">
      <c r="A9" s="12"/>
      <c r="B9" s="7" t="s">
        <v>85</v>
      </c>
      <c r="C9" s="63">
        <v>2266.8310000000001</v>
      </c>
      <c r="D9" s="63">
        <v>2750.2049999999999</v>
      </c>
      <c r="E9" s="68">
        <v>-17.575926158231841</v>
      </c>
    </row>
    <row r="10" spans="1:5" ht="14.25" x14ac:dyDescent="0.3">
      <c r="A10" s="12"/>
      <c r="B10" s="13" t="s">
        <v>17</v>
      </c>
      <c r="C10" s="64">
        <v>1090.806</v>
      </c>
      <c r="D10" s="64">
        <v>1949.41</v>
      </c>
      <c r="E10" s="70">
        <v>-44.044300583253403</v>
      </c>
    </row>
    <row r="11" spans="1:5" ht="14.25" x14ac:dyDescent="0.3">
      <c r="A11" s="12"/>
      <c r="B11" s="6"/>
      <c r="C11" s="68"/>
      <c r="D11" s="68"/>
      <c r="E11" s="68"/>
    </row>
    <row r="12" spans="1:5" ht="14.25" x14ac:dyDescent="0.3">
      <c r="A12" s="12"/>
      <c r="B12" s="6" t="s">
        <v>18</v>
      </c>
      <c r="C12" s="63">
        <v>-38.968000000000004</v>
      </c>
      <c r="D12" s="63">
        <v>15.891</v>
      </c>
      <c r="E12" s="68">
        <v>-345.22056509974198</v>
      </c>
    </row>
    <row r="13" spans="1:5" ht="14.25" x14ac:dyDescent="0.3">
      <c r="A13" s="12"/>
      <c r="B13" s="13" t="s">
        <v>19</v>
      </c>
      <c r="C13" s="64">
        <v>1051.838</v>
      </c>
      <c r="D13" s="64">
        <v>1965.3009999999999</v>
      </c>
      <c r="E13" s="70">
        <v>-46.479546898922862</v>
      </c>
    </row>
    <row r="14" spans="1:5" x14ac:dyDescent="0.2">
      <c r="A14" s="12"/>
      <c r="B14" s="8"/>
      <c r="C14" s="66"/>
      <c r="D14" s="66"/>
      <c r="E14" s="66"/>
    </row>
    <row r="15" spans="1:5" ht="14.25" x14ac:dyDescent="0.3">
      <c r="A15" s="12"/>
      <c r="B15" s="6" t="s">
        <v>20</v>
      </c>
      <c r="C15" s="63">
        <v>245.149</v>
      </c>
      <c r="D15" s="63">
        <v>465.01900000000001</v>
      </c>
      <c r="E15" s="68">
        <v>-47.281939017545518</v>
      </c>
    </row>
    <row r="16" spans="1:5" ht="15" thickBot="1" x14ac:dyDescent="0.35">
      <c r="A16" s="12"/>
      <c r="B16" s="14" t="s">
        <v>21</v>
      </c>
      <c r="C16" s="69">
        <v>806.68899999999996</v>
      </c>
      <c r="D16" s="69">
        <v>1500.2819999999999</v>
      </c>
      <c r="E16" s="69">
        <v>-46.230841935049547</v>
      </c>
    </row>
    <row r="17" spans="1:3" x14ac:dyDescent="0.2">
      <c r="C17" s="65"/>
    </row>
    <row r="19" spans="1:3" ht="15" x14ac:dyDescent="0.25">
      <c r="A19"/>
    </row>
    <row r="20" spans="1:3" ht="15" x14ac:dyDescent="0.25">
      <c r="A20"/>
    </row>
    <row r="21" spans="1:3" ht="15" x14ac:dyDescent="0.25">
      <c r="A21"/>
    </row>
    <row r="22" spans="1:3" ht="15" x14ac:dyDescent="0.25">
      <c r="A22"/>
    </row>
    <row r="23" spans="1:3" ht="15" x14ac:dyDescent="0.25">
      <c r="A23"/>
      <c r="B23" s="54"/>
    </row>
    <row r="24" spans="1:3" ht="15" x14ac:dyDescent="0.25">
      <c r="A24"/>
      <c r="B24" s="54"/>
    </row>
    <row r="25" spans="1:3" ht="15" x14ac:dyDescent="0.25">
      <c r="A25"/>
      <c r="B25" s="54"/>
    </row>
    <row r="26" spans="1:3" ht="15" x14ac:dyDescent="0.25">
      <c r="A26"/>
      <c r="B26" s="54"/>
    </row>
    <row r="27" spans="1:3" ht="15" x14ac:dyDescent="0.25">
      <c r="A27"/>
      <c r="B27" s="54"/>
    </row>
    <row r="28" spans="1:3" ht="15" x14ac:dyDescent="0.25">
      <c r="A28"/>
      <c r="B28" s="54"/>
    </row>
    <row r="29" spans="1:3" ht="15" x14ac:dyDescent="0.25">
      <c r="A29"/>
      <c r="B29" s="54"/>
    </row>
    <row r="30" spans="1:3" ht="15" x14ac:dyDescent="0.25">
      <c r="A30"/>
      <c r="B30" s="54"/>
    </row>
    <row r="31" spans="1:3" ht="15" x14ac:dyDescent="0.25">
      <c r="A31"/>
      <c r="B31" s="54"/>
    </row>
    <row r="32" spans="1:3" ht="15" x14ac:dyDescent="0.25">
      <c r="A32"/>
    </row>
  </sheetData>
  <phoneticPr fontId="27" type="noConversion"/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7233-B963-4A18-9631-83C5C0989483}">
  <dimension ref="A1:O11"/>
  <sheetViews>
    <sheetView zoomScale="80" zoomScaleNormal="80" workbookViewId="0"/>
  </sheetViews>
  <sheetFormatPr baseColWidth="10" defaultColWidth="11.42578125" defaultRowHeight="15" x14ac:dyDescent="0.3"/>
  <cols>
    <col min="1" max="1" width="9.85546875" style="77" customWidth="1"/>
    <col min="2" max="2" width="64.28515625" style="77" customWidth="1"/>
    <col min="3" max="14" width="13.85546875" style="77" bestFit="1" customWidth="1"/>
    <col min="15" max="16384" width="11.42578125" style="77"/>
  </cols>
  <sheetData>
    <row r="1" spans="1:15" ht="21" x14ac:dyDescent="0.4">
      <c r="A1" s="33" t="s">
        <v>0</v>
      </c>
      <c r="B1" s="34" t="s">
        <v>111</v>
      </c>
      <c r="C1" s="33"/>
    </row>
    <row r="2" spans="1:15" ht="21" x14ac:dyDescent="0.4">
      <c r="A2" s="33" t="s">
        <v>2</v>
      </c>
      <c r="B2" s="34" t="s">
        <v>3</v>
      </c>
      <c r="C2" s="33"/>
    </row>
    <row r="3" spans="1:15" ht="21" x14ac:dyDescent="0.4">
      <c r="A3" s="33"/>
      <c r="B3" s="33"/>
      <c r="C3" s="33"/>
    </row>
    <row r="4" spans="1:15" ht="21" x14ac:dyDescent="0.4">
      <c r="A4" s="33"/>
      <c r="B4" s="22" t="s">
        <v>4</v>
      </c>
      <c r="C4" s="33"/>
    </row>
    <row r="6" spans="1:15" ht="16.5" x14ac:dyDescent="0.3">
      <c r="A6" s="1"/>
      <c r="B6" s="1" t="s">
        <v>76</v>
      </c>
      <c r="C6" s="1" t="s">
        <v>62</v>
      </c>
      <c r="D6" s="1" t="s">
        <v>63</v>
      </c>
      <c r="E6" s="1" t="s">
        <v>64</v>
      </c>
      <c r="F6" s="1" t="s">
        <v>65</v>
      </c>
      <c r="G6" s="1" t="s">
        <v>66</v>
      </c>
      <c r="H6" s="1" t="s">
        <v>67</v>
      </c>
      <c r="I6" s="1" t="s">
        <v>68</v>
      </c>
      <c r="J6" s="1" t="s">
        <v>69</v>
      </c>
      <c r="K6" s="1" t="s">
        <v>70</v>
      </c>
      <c r="L6" s="1" t="s">
        <v>71</v>
      </c>
      <c r="M6" s="1" t="s">
        <v>72</v>
      </c>
      <c r="N6" s="1" t="s">
        <v>73</v>
      </c>
      <c r="O6" s="1" t="s">
        <v>84</v>
      </c>
    </row>
    <row r="7" spans="1:15" ht="16.5" x14ac:dyDescent="0.3">
      <c r="A7" s="1"/>
      <c r="B7" s="1" t="s">
        <v>74</v>
      </c>
      <c r="C7" s="79">
        <v>0.98669899999999999</v>
      </c>
      <c r="D7" s="79">
        <v>1.4868669999999999</v>
      </c>
      <c r="E7" s="79">
        <v>1.6054409999999999</v>
      </c>
      <c r="F7" s="79">
        <v>1.8182529999999999</v>
      </c>
      <c r="G7" s="79">
        <v>1.237188</v>
      </c>
      <c r="H7" s="79">
        <v>1.3652789999999999</v>
      </c>
      <c r="I7" s="79">
        <v>1.143194</v>
      </c>
      <c r="J7" s="79">
        <v>1.3004549999999999</v>
      </c>
      <c r="K7" s="79">
        <v>1.01013</v>
      </c>
      <c r="L7" s="79">
        <v>2.5328379999999999</v>
      </c>
      <c r="M7" s="79">
        <v>3.157429</v>
      </c>
      <c r="N7" s="79">
        <v>2.4082720000000002</v>
      </c>
      <c r="O7" s="80">
        <v>1.58077</v>
      </c>
    </row>
    <row r="8" spans="1:15" ht="16.5" x14ac:dyDescent="0.3">
      <c r="A8" s="1"/>
      <c r="B8" s="1" t="s">
        <v>75</v>
      </c>
      <c r="C8" s="79">
        <v>1.7014739999999999</v>
      </c>
      <c r="D8" s="79">
        <v>2.1723119999999998</v>
      </c>
      <c r="E8" s="79">
        <v>2.3420230000000002</v>
      </c>
      <c r="F8" s="79">
        <v>2.5363560000000001</v>
      </c>
      <c r="G8" s="79">
        <v>2.2464689999999998</v>
      </c>
      <c r="H8" s="79">
        <v>2.457986</v>
      </c>
      <c r="I8" s="79">
        <v>2.3065190000000002</v>
      </c>
      <c r="J8" s="79">
        <v>2.494707</v>
      </c>
      <c r="K8" s="79">
        <v>2.327124</v>
      </c>
      <c r="L8" s="79">
        <v>4.0280950000000004</v>
      </c>
      <c r="M8" s="79">
        <v>4.8276700000000003</v>
      </c>
      <c r="N8" s="79">
        <v>4.1495100000000003</v>
      </c>
      <c r="O8" s="80">
        <v>3.481649</v>
      </c>
    </row>
    <row r="9" spans="1:15" ht="16.5" x14ac:dyDescent="0.3">
      <c r="A9" s="1"/>
      <c r="B9" s="1" t="s">
        <v>103</v>
      </c>
      <c r="C9" s="79">
        <v>2.623691</v>
      </c>
      <c r="D9" s="79">
        <v>3.118093</v>
      </c>
      <c r="E9" s="79">
        <v>3.3534980000000001</v>
      </c>
      <c r="F9" s="79">
        <v>3.6274510000000002</v>
      </c>
      <c r="G9" s="79">
        <v>3.2803749999999998</v>
      </c>
      <c r="H9" s="79">
        <v>3.465125</v>
      </c>
      <c r="I9" s="79">
        <v>3.2911489999999999</v>
      </c>
      <c r="J9" s="79">
        <v>3.608393</v>
      </c>
      <c r="K9" s="79">
        <v>3.421081</v>
      </c>
      <c r="L9" s="79">
        <v>5.3162310000000002</v>
      </c>
      <c r="M9" s="79">
        <v>6.0632400000000004</v>
      </c>
      <c r="N9" s="79">
        <v>5.7922520000000004</v>
      </c>
      <c r="O9" s="80">
        <v>4.7930580000000003</v>
      </c>
    </row>
    <row r="10" spans="1:15" x14ac:dyDescent="0.3"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5" ht="18" x14ac:dyDescent="0.35">
      <c r="B11" s="22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041B8-AB7E-403C-B731-3CCC808C5442}">
  <dimension ref="A1:K41"/>
  <sheetViews>
    <sheetView zoomScale="85" zoomScaleNormal="85" workbookViewId="0"/>
  </sheetViews>
  <sheetFormatPr baseColWidth="10" defaultColWidth="11.42578125" defaultRowHeight="15" x14ac:dyDescent="0.3"/>
  <cols>
    <col min="1" max="1" width="11.42578125" style="77"/>
    <col min="2" max="2" width="85.42578125" style="77" customWidth="1"/>
    <col min="3" max="4" width="13.5703125" style="77" bestFit="1" customWidth="1"/>
    <col min="5" max="5" width="47" style="77" bestFit="1" customWidth="1"/>
    <col min="6" max="6" width="12.85546875" style="77" bestFit="1" customWidth="1"/>
    <col min="7" max="7" width="26.7109375" style="77" customWidth="1"/>
    <col min="8" max="9" width="12.85546875" style="77" bestFit="1" customWidth="1"/>
    <col min="10" max="10" width="11.5703125" style="77" bestFit="1" customWidth="1"/>
    <col min="11" max="16384" width="11.42578125" style="77"/>
  </cols>
  <sheetData>
    <row r="1" spans="1:11" ht="21" x14ac:dyDescent="0.4">
      <c r="A1" s="33" t="s">
        <v>22</v>
      </c>
      <c r="B1" s="34" t="s">
        <v>112</v>
      </c>
      <c r="C1" s="33"/>
    </row>
    <row r="2" spans="1:11" ht="21" x14ac:dyDescent="0.4">
      <c r="A2" s="33" t="s">
        <v>2</v>
      </c>
      <c r="B2" s="34" t="s">
        <v>3</v>
      </c>
      <c r="C2" s="33"/>
    </row>
    <row r="4" spans="1:11" ht="18" x14ac:dyDescent="0.35">
      <c r="B4" s="22" t="s">
        <v>4</v>
      </c>
    </row>
    <row r="6" spans="1:11" x14ac:dyDescent="0.3">
      <c r="B6" s="35" t="s">
        <v>23</v>
      </c>
      <c r="C6" s="35" t="s">
        <v>87</v>
      </c>
      <c r="D6" s="35" t="s">
        <v>86</v>
      </c>
      <c r="E6" s="35" t="s">
        <v>88</v>
      </c>
      <c r="H6" s="60">
        <v>2020</v>
      </c>
      <c r="I6" s="60">
        <v>2021</v>
      </c>
      <c r="J6" s="83" t="s">
        <v>54</v>
      </c>
      <c r="K6" s="83"/>
    </row>
    <row r="7" spans="1:11" ht="16.5" x14ac:dyDescent="0.3">
      <c r="B7" s="77" t="s">
        <v>89</v>
      </c>
      <c r="C7" s="84">
        <v>52.07494672815195</v>
      </c>
      <c r="D7" s="84">
        <v>32.980406245866419</v>
      </c>
      <c r="E7" s="84">
        <v>-49.934899565437583</v>
      </c>
      <c r="H7" s="85">
        <v>3542968</v>
      </c>
      <c r="I7" s="85">
        <v>5564524</v>
      </c>
      <c r="J7" s="86">
        <f>+((I7-H7)/H7)*100</f>
        <v>57.058263015641117</v>
      </c>
      <c r="K7" s="83"/>
    </row>
    <row r="8" spans="1:11" ht="16.5" x14ac:dyDescent="0.3">
      <c r="B8" s="77" t="s">
        <v>90</v>
      </c>
      <c r="C8" s="84">
        <v>10.605550827610321</v>
      </c>
      <c r="D8" s="84">
        <v>16.03971827588984</v>
      </c>
      <c r="E8" s="84">
        <v>19.55601517790495</v>
      </c>
      <c r="H8" s="83">
        <v>1203004</v>
      </c>
      <c r="I8" s="83">
        <v>1717226</v>
      </c>
      <c r="J8" s="86">
        <f t="shared" ref="J8:J15" si="0">+((I8-H8)/H8)*100</f>
        <v>42.744828778624175</v>
      </c>
      <c r="K8" s="83"/>
    </row>
    <row r="9" spans="1:11" ht="16.5" x14ac:dyDescent="0.3">
      <c r="B9" s="77" t="s">
        <v>91</v>
      </c>
      <c r="C9" s="84">
        <v>11.075514081580151</v>
      </c>
      <c r="D9" s="84">
        <v>13.569791978315299</v>
      </c>
      <c r="E9" s="84">
        <v>-3.1460757816048299</v>
      </c>
      <c r="H9" s="83">
        <v>1168344</v>
      </c>
      <c r="I9" s="83">
        <v>1292466</v>
      </c>
      <c r="J9" s="86">
        <f t="shared" si="0"/>
        <v>10.623754647603787</v>
      </c>
      <c r="K9" s="83"/>
    </row>
    <row r="10" spans="1:11" ht="16.5" x14ac:dyDescent="0.3">
      <c r="B10" s="77" t="s">
        <v>92</v>
      </c>
      <c r="C10" s="84">
        <v>8.0704046021599023</v>
      </c>
      <c r="D10" s="84">
        <v>12.47975718215803</v>
      </c>
      <c r="E10" s="84">
        <v>22.241523068371311</v>
      </c>
      <c r="H10" s="83">
        <v>886097</v>
      </c>
      <c r="I10" s="83">
        <v>1125925</v>
      </c>
      <c r="J10" s="86">
        <f t="shared" si="0"/>
        <v>27.065659854395175</v>
      </c>
      <c r="K10" s="83"/>
    </row>
    <row r="11" spans="1:11" ht="16.5" x14ac:dyDescent="0.3">
      <c r="B11" s="77" t="s">
        <v>93</v>
      </c>
      <c r="C11" s="84">
        <v>8.1710603571687752</v>
      </c>
      <c r="D11" s="84">
        <v>10.587687442964389</v>
      </c>
      <c r="E11" s="84">
        <v>2.430812767065444</v>
      </c>
      <c r="H11" s="83">
        <v>948510</v>
      </c>
      <c r="I11" s="83">
        <v>1060865</v>
      </c>
      <c r="J11" s="86">
        <f t="shared" si="0"/>
        <v>11.845420712485899</v>
      </c>
      <c r="K11" s="83"/>
    </row>
    <row r="12" spans="1:11" ht="16.5" x14ac:dyDescent="0.3">
      <c r="B12" s="77" t="s">
        <v>94</v>
      </c>
      <c r="C12" s="84">
        <v>4.4679247399080353</v>
      </c>
      <c r="D12" s="84">
        <v>6.4673951368833844</v>
      </c>
      <c r="E12" s="84">
        <v>14.427779890070539</v>
      </c>
      <c r="H12" s="83">
        <v>485495</v>
      </c>
      <c r="I12" s="83">
        <v>619935</v>
      </c>
      <c r="J12" s="86">
        <f t="shared" si="0"/>
        <v>27.6913253483558</v>
      </c>
      <c r="K12" s="83"/>
    </row>
    <row r="13" spans="1:11" ht="16.5" x14ac:dyDescent="0.3">
      <c r="B13" s="77" t="s">
        <v>95</v>
      </c>
      <c r="C13" s="84">
        <v>3.352415540206227</v>
      </c>
      <c r="D13" s="84">
        <v>3.4331318335809828</v>
      </c>
      <c r="E13" s="84">
        <v>-19.0455808919391</v>
      </c>
      <c r="H13" s="83">
        <v>303769</v>
      </c>
      <c r="I13" s="83">
        <v>377720</v>
      </c>
      <c r="J13" s="86">
        <f t="shared" si="0"/>
        <v>24.344485447823843</v>
      </c>
      <c r="K13" s="83"/>
    </row>
    <row r="14" spans="1:11" ht="16.5" x14ac:dyDescent="0.3">
      <c r="B14" s="77" t="s">
        <v>97</v>
      </c>
      <c r="C14" s="84">
        <v>1.4321715782321001</v>
      </c>
      <c r="D14" s="84">
        <v>3.069522630437604</v>
      </c>
      <c r="E14" s="84">
        <v>69.427426413008433</v>
      </c>
      <c r="H14" s="83">
        <v>144895</v>
      </c>
      <c r="I14" s="83">
        <v>161802</v>
      </c>
      <c r="J14" s="86">
        <f t="shared" si="0"/>
        <v>11.668449566927777</v>
      </c>
      <c r="K14" s="83"/>
    </row>
    <row r="15" spans="1:11" ht="16.5" x14ac:dyDescent="0.3">
      <c r="B15" s="77" t="s">
        <v>96</v>
      </c>
      <c r="C15" s="84">
        <v>0.75001154498255063</v>
      </c>
      <c r="D15" s="84">
        <v>1.3725892739040499</v>
      </c>
      <c r="E15" s="84">
        <v>44.670698185816377</v>
      </c>
      <c r="H15" s="83">
        <v>54230</v>
      </c>
      <c r="I15" s="83">
        <v>-64971</v>
      </c>
      <c r="J15" s="86">
        <f t="shared" si="0"/>
        <v>-219.80638023234374</v>
      </c>
      <c r="K15" s="83"/>
    </row>
    <row r="16" spans="1:11" x14ac:dyDescent="0.3">
      <c r="H16" s="83"/>
      <c r="I16" s="83"/>
      <c r="J16" s="83"/>
      <c r="K16" s="83"/>
    </row>
    <row r="17" spans="2:11" ht="18" x14ac:dyDescent="0.35">
      <c r="B17" s="22" t="s">
        <v>9</v>
      </c>
      <c r="H17" s="83"/>
      <c r="I17" s="83"/>
      <c r="J17" s="83"/>
      <c r="K17" s="83"/>
    </row>
    <row r="18" spans="2:11" x14ac:dyDescent="0.3">
      <c r="H18" s="83"/>
      <c r="I18" s="83"/>
      <c r="J18" s="83"/>
      <c r="K18" s="83"/>
    </row>
    <row r="19" spans="2:11" ht="16.5" x14ac:dyDescent="0.3">
      <c r="E19" s="83"/>
      <c r="F19" s="87">
        <v>90488</v>
      </c>
      <c r="G19" s="87">
        <v>54407</v>
      </c>
      <c r="H19" s="87">
        <v>79914</v>
      </c>
      <c r="I19" s="87">
        <v>81888</v>
      </c>
      <c r="J19" s="83"/>
      <c r="K19" s="83"/>
    </row>
    <row r="20" spans="2:11" ht="16.5" x14ac:dyDescent="0.3">
      <c r="E20" s="83"/>
      <c r="F20" s="87">
        <v>3298072</v>
      </c>
      <c r="G20" s="87">
        <v>4953745</v>
      </c>
      <c r="H20" s="87">
        <v>5774317</v>
      </c>
      <c r="I20" s="87">
        <v>5461240</v>
      </c>
      <c r="J20" s="83"/>
      <c r="K20" s="83"/>
    </row>
    <row r="21" spans="2:11" x14ac:dyDescent="0.3">
      <c r="E21" s="83"/>
      <c r="F21" s="83"/>
      <c r="G21" s="83"/>
      <c r="H21" s="83"/>
      <c r="I21" s="83"/>
      <c r="J21" s="83"/>
      <c r="K21" s="83"/>
    </row>
    <row r="22" spans="2:11" x14ac:dyDescent="0.3">
      <c r="E22" s="83"/>
      <c r="F22" s="83"/>
      <c r="G22" s="83"/>
      <c r="H22" s="83"/>
      <c r="I22" s="83"/>
      <c r="J22" s="83"/>
      <c r="K22" s="83"/>
    </row>
    <row r="25" spans="2:11" x14ac:dyDescent="0.3">
      <c r="D25" s="79"/>
      <c r="E25" s="79"/>
    </row>
    <row r="26" spans="2:11" x14ac:dyDescent="0.3">
      <c r="D26" s="79"/>
      <c r="E26" s="79"/>
    </row>
    <row r="27" spans="2:11" x14ac:dyDescent="0.3">
      <c r="D27" s="79"/>
      <c r="E27" s="79"/>
    </row>
    <row r="28" spans="2:11" x14ac:dyDescent="0.3">
      <c r="D28" s="79"/>
      <c r="E28" s="79"/>
    </row>
    <row r="29" spans="2:11" x14ac:dyDescent="0.3">
      <c r="D29" s="79"/>
      <c r="E29" s="79"/>
    </row>
    <row r="30" spans="2:11" x14ac:dyDescent="0.3">
      <c r="D30" s="79"/>
      <c r="E30" s="79"/>
    </row>
    <row r="31" spans="2:11" x14ac:dyDescent="0.3">
      <c r="D31" s="79"/>
      <c r="E31" s="79"/>
    </row>
    <row r="32" spans="2:11" x14ac:dyDescent="0.3">
      <c r="D32" s="79"/>
      <c r="E32" s="79"/>
    </row>
    <row r="33" spans="4:6" x14ac:dyDescent="0.3">
      <c r="D33" s="79"/>
      <c r="E33" s="79"/>
    </row>
    <row r="34" spans="4:6" x14ac:dyDescent="0.3">
      <c r="D34" s="79"/>
      <c r="E34" s="79"/>
    </row>
    <row r="35" spans="4:6" x14ac:dyDescent="0.3">
      <c r="D35" s="79"/>
      <c r="E35" s="79"/>
    </row>
    <row r="40" spans="4:6" ht="16.5" x14ac:dyDescent="0.3">
      <c r="D40" s="1"/>
      <c r="E40" s="1"/>
      <c r="F40" s="16"/>
    </row>
    <row r="41" spans="4:6" ht="16.5" x14ac:dyDescent="0.3">
      <c r="D41" s="1"/>
      <c r="E41" s="1"/>
      <c r="F41" s="16"/>
    </row>
  </sheetData>
  <sortState xmlns:xlrd2="http://schemas.microsoft.com/office/spreadsheetml/2017/richdata2" ref="B6:D15">
    <sortCondition descending="1" ref="D7:D15"/>
  </sortState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CAEC-8C31-40F3-BFC1-B96FB3B7C773}">
  <dimension ref="A1:J42"/>
  <sheetViews>
    <sheetView zoomScale="85" zoomScaleNormal="85" workbookViewId="0"/>
  </sheetViews>
  <sheetFormatPr baseColWidth="10" defaultColWidth="11.42578125" defaultRowHeight="15" x14ac:dyDescent="0.3"/>
  <cols>
    <col min="1" max="1" width="11.42578125" style="77"/>
    <col min="2" max="2" width="42.140625" style="77" customWidth="1"/>
    <col min="3" max="4" width="13.5703125" style="77" bestFit="1" customWidth="1"/>
    <col min="5" max="5" width="47" style="77" bestFit="1" customWidth="1"/>
    <col min="6" max="16384" width="11.42578125" style="77"/>
  </cols>
  <sheetData>
    <row r="1" spans="1:10" ht="21" x14ac:dyDescent="0.4">
      <c r="A1" s="33" t="s">
        <v>0</v>
      </c>
      <c r="B1" s="34" t="s">
        <v>113</v>
      </c>
      <c r="C1" s="33"/>
    </row>
    <row r="2" spans="1:10" ht="21" x14ac:dyDescent="0.4">
      <c r="A2" s="33" t="s">
        <v>2</v>
      </c>
      <c r="B2" s="34" t="s">
        <v>3</v>
      </c>
      <c r="C2" s="33"/>
    </row>
    <row r="3" spans="1:10" x14ac:dyDescent="0.3">
      <c r="G3" s="83"/>
      <c r="H3" s="83"/>
      <c r="I3" s="83"/>
      <c r="J3" s="83"/>
    </row>
    <row r="4" spans="1:10" ht="18" x14ac:dyDescent="0.35">
      <c r="B4" s="22" t="s">
        <v>4</v>
      </c>
      <c r="G4" s="83"/>
      <c r="H4" s="83"/>
      <c r="I4" s="83"/>
      <c r="J4" s="83"/>
    </row>
    <row r="5" spans="1:10" x14ac:dyDescent="0.3">
      <c r="G5" s="83"/>
      <c r="H5" s="83"/>
      <c r="I5" s="83"/>
      <c r="J5" s="83"/>
    </row>
    <row r="6" spans="1:10" x14ac:dyDescent="0.3">
      <c r="B6" s="35" t="s">
        <v>23</v>
      </c>
      <c r="C6" s="35" t="s">
        <v>87</v>
      </c>
      <c r="D6" s="35" t="s">
        <v>86</v>
      </c>
      <c r="E6" s="35" t="s">
        <v>88</v>
      </c>
      <c r="F6" s="77" t="s">
        <v>55</v>
      </c>
      <c r="G6" s="83">
        <v>2020</v>
      </c>
      <c r="H6" s="83">
        <v>2021</v>
      </c>
      <c r="I6" s="83"/>
      <c r="J6" s="83"/>
    </row>
    <row r="7" spans="1:10" ht="16.5" x14ac:dyDescent="0.3">
      <c r="B7" s="77" t="s">
        <v>98</v>
      </c>
      <c r="C7" s="80">
        <v>31.277491341825559</v>
      </c>
      <c r="D7" s="80">
        <v>37.039593853641641</v>
      </c>
      <c r="E7" s="80">
        <v>26.84193528180489</v>
      </c>
      <c r="G7" s="83">
        <v>2815576</v>
      </c>
      <c r="H7" s="83">
        <v>2695629</v>
      </c>
      <c r="I7" s="83">
        <f>+(H7-G7)/G7</f>
        <v>-4.2601229730612845E-2</v>
      </c>
      <c r="J7" s="83"/>
    </row>
    <row r="8" spans="1:10" ht="16.5" x14ac:dyDescent="0.3">
      <c r="B8" s="77" t="s">
        <v>90</v>
      </c>
      <c r="C8" s="80">
        <v>20.789236714272739</v>
      </c>
      <c r="D8" s="80">
        <v>19.92506503715272</v>
      </c>
      <c r="E8" s="80">
        <v>2.6572815462683499</v>
      </c>
      <c r="G8" s="83">
        <v>980710</v>
      </c>
      <c r="H8" s="83">
        <v>1518444</v>
      </c>
      <c r="I8" s="83">
        <f t="shared" ref="I8:I15" si="0">+(H8-G8)/G8</f>
        <v>0.54831091760051387</v>
      </c>
      <c r="J8" s="83"/>
    </row>
    <row r="9" spans="1:10" ht="16.5" x14ac:dyDescent="0.3">
      <c r="B9" s="77" t="s">
        <v>99</v>
      </c>
      <c r="C9" s="80">
        <v>12.681480704948809</v>
      </c>
      <c r="D9" s="80">
        <v>15.310141282242119</v>
      </c>
      <c r="E9" s="80">
        <v>29.311690526590361</v>
      </c>
      <c r="G9" s="83">
        <v>638341</v>
      </c>
      <c r="H9" s="83">
        <v>1021404</v>
      </c>
      <c r="I9" s="83">
        <f t="shared" si="0"/>
        <v>0.60009148715185145</v>
      </c>
      <c r="J9" s="83"/>
    </row>
    <row r="10" spans="1:10" ht="16.5" x14ac:dyDescent="0.3">
      <c r="B10" s="77" t="s">
        <v>94</v>
      </c>
      <c r="C10" s="80">
        <v>11.75913799670797</v>
      </c>
      <c r="D10" s="80">
        <v>10.596512616530591</v>
      </c>
      <c r="E10" s="80">
        <v>-3.480285450918108</v>
      </c>
      <c r="G10" s="83">
        <v>586796</v>
      </c>
      <c r="H10" s="83">
        <v>972650</v>
      </c>
      <c r="I10" s="83">
        <f t="shared" si="0"/>
        <v>0.65756071956864059</v>
      </c>
      <c r="J10" s="83"/>
    </row>
    <row r="11" spans="1:10" ht="16.5" x14ac:dyDescent="0.3">
      <c r="B11" s="77" t="s">
        <v>89</v>
      </c>
      <c r="C11" s="80">
        <v>13.282152290742649</v>
      </c>
      <c r="D11" s="80">
        <v>8.9954025604362684</v>
      </c>
      <c r="E11" s="80">
        <v>-27.459473335351198</v>
      </c>
      <c r="G11" s="83">
        <v>659180</v>
      </c>
      <c r="H11" s="83">
        <v>807927</v>
      </c>
      <c r="I11" s="83">
        <f t="shared" si="0"/>
        <v>0.22565460117115205</v>
      </c>
      <c r="J11" s="83"/>
    </row>
    <row r="12" spans="1:10" ht="16.5" x14ac:dyDescent="0.3">
      <c r="B12" s="77" t="s">
        <v>93</v>
      </c>
      <c r="C12" s="80">
        <v>9.4357371477221577</v>
      </c>
      <c r="D12" s="80">
        <v>7.2835909677998689</v>
      </c>
      <c r="E12" s="80">
        <v>-17.3204183003716</v>
      </c>
      <c r="G12" s="83">
        <v>929478</v>
      </c>
      <c r="H12" s="83">
        <v>696077</v>
      </c>
      <c r="I12" s="83">
        <f t="shared" si="0"/>
        <v>-0.25110976268400115</v>
      </c>
      <c r="J12" s="83"/>
    </row>
    <row r="13" spans="1:10" ht="18" x14ac:dyDescent="0.35">
      <c r="B13" s="77" t="s">
        <v>92</v>
      </c>
      <c r="C13" s="80">
        <v>0.5101904505762066</v>
      </c>
      <c r="D13" s="80">
        <v>0.52573727579672447</v>
      </c>
      <c r="E13" s="80">
        <v>10.37354745399232</v>
      </c>
      <c r="F13" s="22"/>
      <c r="G13" s="83">
        <v>35676</v>
      </c>
      <c r="H13" s="83">
        <v>41876</v>
      </c>
      <c r="I13" s="83">
        <f t="shared" si="0"/>
        <v>0.17378629891243413</v>
      </c>
      <c r="J13" s="83"/>
    </row>
    <row r="14" spans="1:10" ht="16.5" x14ac:dyDescent="0.3">
      <c r="B14" s="77" t="s">
        <v>100</v>
      </c>
      <c r="C14" s="80">
        <v>0.1684943974722278</v>
      </c>
      <c r="D14" s="80">
        <v>0.21938383904851791</v>
      </c>
      <c r="E14" s="80">
        <v>39.459377831470853</v>
      </c>
      <c r="G14" s="83">
        <v>24258</v>
      </c>
      <c r="H14" s="83">
        <v>13364</v>
      </c>
      <c r="I14" s="83">
        <f t="shared" si="0"/>
        <v>-0.44908896034297963</v>
      </c>
      <c r="J14" s="83"/>
    </row>
    <row r="15" spans="1:10" ht="16.5" x14ac:dyDescent="0.3">
      <c r="B15" s="77" t="s">
        <v>95</v>
      </c>
      <c r="C15" s="80">
        <v>9.6078955731672036E-2</v>
      </c>
      <c r="D15" s="80">
        <v>0.10457256735155129</v>
      </c>
      <c r="E15" s="80">
        <v>16.57838983050847</v>
      </c>
      <c r="G15" s="83">
        <v>9095</v>
      </c>
      <c r="H15" s="83">
        <v>6826</v>
      </c>
      <c r="I15" s="83">
        <f t="shared" si="0"/>
        <v>-0.24947773501924134</v>
      </c>
      <c r="J15" s="83"/>
    </row>
    <row r="17" spans="2:2" ht="18" x14ac:dyDescent="0.35">
      <c r="B17" s="22" t="s">
        <v>9</v>
      </c>
    </row>
    <row r="41" spans="4:5" ht="16.5" x14ac:dyDescent="0.3">
      <c r="D41" s="1"/>
      <c r="E41" s="16"/>
    </row>
    <row r="42" spans="4:5" ht="16.5" x14ac:dyDescent="0.3">
      <c r="D42" s="1"/>
      <c r="E42" s="16"/>
    </row>
  </sheetData>
  <sortState xmlns:xlrd2="http://schemas.microsoft.com/office/spreadsheetml/2017/richdata2" ref="B6:D15">
    <sortCondition descending="1" ref="D7:D15"/>
  </sortState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1C005-BA17-4FB1-A616-567A777B739E}">
  <dimension ref="A1:J45"/>
  <sheetViews>
    <sheetView zoomScale="90" zoomScaleNormal="90" workbookViewId="0"/>
  </sheetViews>
  <sheetFormatPr baseColWidth="10" defaultColWidth="11.42578125" defaultRowHeight="15" x14ac:dyDescent="0.3"/>
  <cols>
    <col min="1" max="1" width="11.42578125" style="77"/>
    <col min="2" max="2" width="36.85546875" style="77" customWidth="1"/>
    <col min="3" max="3" width="14.28515625" style="77" customWidth="1"/>
    <col min="4" max="4" width="16.85546875" style="77" customWidth="1"/>
    <col min="5" max="5" width="47.28515625" style="77" customWidth="1"/>
    <col min="6" max="16384" width="11.42578125" style="77"/>
  </cols>
  <sheetData>
    <row r="1" spans="1:10" ht="21" x14ac:dyDescent="0.4">
      <c r="A1" s="33" t="s">
        <v>0</v>
      </c>
      <c r="B1" s="34" t="s">
        <v>114</v>
      </c>
      <c r="C1" s="33"/>
    </row>
    <row r="2" spans="1:10" ht="21" x14ac:dyDescent="0.4">
      <c r="A2" s="33" t="s">
        <v>2</v>
      </c>
      <c r="B2" s="34" t="s">
        <v>3</v>
      </c>
      <c r="C2" s="33"/>
    </row>
    <row r="4" spans="1:10" ht="18" x14ac:dyDescent="0.35">
      <c r="B4" s="22" t="s">
        <v>4</v>
      </c>
    </row>
    <row r="6" spans="1:10" ht="18" x14ac:dyDescent="0.35">
      <c r="F6" s="83"/>
      <c r="G6" s="88"/>
      <c r="H6" s="83"/>
      <c r="I6" s="83"/>
      <c r="J6" s="83"/>
    </row>
    <row r="7" spans="1:10" x14ac:dyDescent="0.3">
      <c r="B7" s="89" t="s">
        <v>23</v>
      </c>
      <c r="C7" s="89" t="s">
        <v>87</v>
      </c>
      <c r="D7" s="89" t="s">
        <v>86</v>
      </c>
      <c r="E7" s="89" t="s">
        <v>88</v>
      </c>
      <c r="F7" s="83" t="s">
        <v>55</v>
      </c>
      <c r="G7" s="83">
        <v>2020</v>
      </c>
      <c r="H7" s="83">
        <v>2021</v>
      </c>
      <c r="I7" s="83"/>
      <c r="J7" s="83"/>
    </row>
    <row r="8" spans="1:10" x14ac:dyDescent="0.3">
      <c r="B8" s="77" t="s">
        <v>106</v>
      </c>
      <c r="C8" s="99">
        <v>25.918380260931968</v>
      </c>
      <c r="D8" s="99">
        <v>20.57647013398201</v>
      </c>
      <c r="E8" s="99">
        <v>-42.357395059916087</v>
      </c>
      <c r="F8" s="83"/>
      <c r="G8" s="83">
        <v>826745</v>
      </c>
      <c r="H8" s="83">
        <v>1047635</v>
      </c>
      <c r="I8" s="83">
        <f>+(H8-G8)/G8</f>
        <v>0.26718032767056349</v>
      </c>
      <c r="J8" s="83"/>
    </row>
    <row r="9" spans="1:10" x14ac:dyDescent="0.3">
      <c r="B9" s="77" t="s">
        <v>105</v>
      </c>
      <c r="C9" s="99">
        <v>21.205648933716098</v>
      </c>
      <c r="D9" s="99">
        <v>17.849006856304431</v>
      </c>
      <c r="E9" s="99">
        <v>-38.885667717377139</v>
      </c>
      <c r="F9" s="83"/>
      <c r="G9" s="83">
        <v>822968</v>
      </c>
      <c r="H9" s="83">
        <v>870813</v>
      </c>
      <c r="I9" s="83">
        <f t="shared" ref="I9:I16" si="0">+(H9-G9)/G9</f>
        <v>5.8137132914037971E-2</v>
      </c>
      <c r="J9" s="83"/>
    </row>
    <row r="10" spans="1:10" x14ac:dyDescent="0.3">
      <c r="B10" s="77" t="s">
        <v>101</v>
      </c>
      <c r="C10" s="99">
        <v>13.31585296303891</v>
      </c>
      <c r="D10" s="99">
        <v>17.16475539596123</v>
      </c>
      <c r="E10" s="99">
        <v>-6.4057410454068338</v>
      </c>
      <c r="F10" s="83"/>
      <c r="G10" s="83">
        <v>789347</v>
      </c>
      <c r="H10" s="83">
        <v>667457</v>
      </c>
      <c r="I10" s="83">
        <f t="shared" si="0"/>
        <v>-0.15441877906674759</v>
      </c>
      <c r="J10" s="83"/>
    </row>
    <row r="11" spans="1:10" x14ac:dyDescent="0.3">
      <c r="B11" s="77" t="s">
        <v>89</v>
      </c>
      <c r="C11" s="99">
        <v>17.159104744450708</v>
      </c>
      <c r="D11" s="99">
        <v>14.117092220880011</v>
      </c>
      <c r="E11" s="99">
        <v>-40.264678080033612</v>
      </c>
      <c r="F11" s="83"/>
      <c r="G11" s="83">
        <v>486573</v>
      </c>
      <c r="H11" s="83">
        <v>662381</v>
      </c>
      <c r="I11" s="83">
        <f t="shared" si="0"/>
        <v>0.36131885657445029</v>
      </c>
      <c r="J11" s="83"/>
    </row>
    <row r="12" spans="1:10" x14ac:dyDescent="0.3">
      <c r="B12" s="77" t="s">
        <v>107</v>
      </c>
      <c r="C12" s="99">
        <v>8.7017240605936319</v>
      </c>
      <c r="D12" s="99">
        <v>8.8404957720375315</v>
      </c>
      <c r="E12" s="99">
        <v>-26.23473694384484</v>
      </c>
      <c r="F12" s="43"/>
      <c r="G12" s="83">
        <v>247076</v>
      </c>
      <c r="H12" s="83">
        <v>515030</v>
      </c>
      <c r="I12" s="83">
        <f t="shared" si="0"/>
        <v>1.0845003156923376</v>
      </c>
      <c r="J12" s="83"/>
    </row>
    <row r="13" spans="1:10" x14ac:dyDescent="0.3">
      <c r="B13" s="77" t="s">
        <v>92</v>
      </c>
      <c r="C13" s="99">
        <v>5.6757670323473626</v>
      </c>
      <c r="D13" s="99">
        <v>8.2808492330095476</v>
      </c>
      <c r="E13" s="99">
        <v>5.9329090164975513</v>
      </c>
      <c r="F13" s="83"/>
      <c r="G13" s="83">
        <v>323827</v>
      </c>
      <c r="H13" s="83">
        <v>296505</v>
      </c>
      <c r="I13" s="83">
        <f t="shared" si="0"/>
        <v>-8.4372211088019219E-2</v>
      </c>
      <c r="J13" s="83"/>
    </row>
    <row r="14" spans="1:10" x14ac:dyDescent="0.3">
      <c r="B14" s="77" t="s">
        <v>93</v>
      </c>
      <c r="C14" s="99">
        <v>4.0044519275132</v>
      </c>
      <c r="D14" s="99">
        <v>6.600696110715802</v>
      </c>
      <c r="E14" s="99">
        <v>19.681558602618338</v>
      </c>
      <c r="F14" s="83"/>
      <c r="G14" s="83">
        <v>183075</v>
      </c>
      <c r="H14" s="83">
        <v>274801</v>
      </c>
      <c r="I14" s="83">
        <f t="shared" si="0"/>
        <v>0.50102963266420864</v>
      </c>
      <c r="J14" s="83"/>
    </row>
    <row r="15" spans="1:10" x14ac:dyDescent="0.3">
      <c r="B15" s="77" t="s">
        <v>100</v>
      </c>
      <c r="C15" s="99">
        <v>3.8589112241759369</v>
      </c>
      <c r="D15" s="99">
        <v>6.3876156277407299</v>
      </c>
      <c r="E15" s="99">
        <v>20.186190362521149</v>
      </c>
      <c r="F15" s="83"/>
      <c r="G15" s="83">
        <v>242037</v>
      </c>
      <c r="H15" s="83">
        <v>172877</v>
      </c>
      <c r="I15" s="83">
        <f t="shared" si="0"/>
        <v>-0.28574143622669262</v>
      </c>
      <c r="J15" s="83"/>
    </row>
    <row r="16" spans="1:10" x14ac:dyDescent="0.3">
      <c r="B16" s="77" t="s">
        <v>95</v>
      </c>
      <c r="C16" s="99">
        <v>0.15979840570051779</v>
      </c>
      <c r="D16" s="99">
        <v>0.18301864936870149</v>
      </c>
      <c r="E16" s="99">
        <v>-16.84210526315789</v>
      </c>
      <c r="F16" s="83"/>
      <c r="G16" s="83">
        <v>9771</v>
      </c>
      <c r="H16" s="83">
        <v>7358</v>
      </c>
      <c r="I16" s="83">
        <f t="shared" si="0"/>
        <v>-0.24695527581619076</v>
      </c>
      <c r="J16" s="83"/>
    </row>
    <row r="17" spans="2:10" x14ac:dyDescent="0.3">
      <c r="F17" s="83"/>
      <c r="G17" s="83"/>
      <c r="H17" s="83"/>
      <c r="I17" s="83"/>
      <c r="J17" s="83"/>
    </row>
    <row r="18" spans="2:10" ht="18" x14ac:dyDescent="0.35">
      <c r="B18" s="22" t="s">
        <v>9</v>
      </c>
      <c r="F18" s="83"/>
      <c r="G18" s="83"/>
      <c r="H18" s="83"/>
      <c r="I18" s="83"/>
      <c r="J18" s="83"/>
    </row>
    <row r="19" spans="2:10" x14ac:dyDescent="0.3">
      <c r="F19" s="83"/>
      <c r="G19" s="83"/>
      <c r="H19" s="83"/>
      <c r="I19" s="83"/>
      <c r="J19" s="83"/>
    </row>
    <row r="20" spans="2:10" x14ac:dyDescent="0.3">
      <c r="F20" s="83"/>
      <c r="G20" s="83"/>
      <c r="H20" s="83"/>
      <c r="I20" s="83"/>
      <c r="J20" s="83"/>
    </row>
    <row r="21" spans="2:10" x14ac:dyDescent="0.3">
      <c r="F21" s="83"/>
      <c r="G21" s="83"/>
      <c r="H21" s="83"/>
      <c r="I21" s="83"/>
      <c r="J21" s="83"/>
    </row>
    <row r="22" spans="2:10" x14ac:dyDescent="0.3">
      <c r="F22" s="83"/>
      <c r="G22" s="83"/>
      <c r="H22" s="83"/>
      <c r="I22" s="83"/>
      <c r="J22" s="83"/>
    </row>
    <row r="23" spans="2:10" x14ac:dyDescent="0.3">
      <c r="F23" s="83"/>
      <c r="G23" s="83"/>
      <c r="H23" s="83"/>
      <c r="I23" s="83"/>
      <c r="J23" s="83"/>
    </row>
    <row r="24" spans="2:10" x14ac:dyDescent="0.3">
      <c r="F24" s="83"/>
      <c r="G24" s="83"/>
      <c r="H24" s="83"/>
      <c r="I24" s="83"/>
      <c r="J24" s="83"/>
    </row>
    <row r="25" spans="2:10" x14ac:dyDescent="0.3">
      <c r="F25" s="83"/>
      <c r="G25" s="83"/>
      <c r="H25" s="83"/>
      <c r="I25" s="83"/>
      <c r="J25" s="83"/>
    </row>
    <row r="26" spans="2:10" x14ac:dyDescent="0.3">
      <c r="F26" s="83"/>
      <c r="G26" s="83"/>
      <c r="H26" s="83"/>
      <c r="I26" s="83"/>
      <c r="J26" s="83"/>
    </row>
    <row r="27" spans="2:10" x14ac:dyDescent="0.3">
      <c r="F27" s="83"/>
      <c r="G27" s="83"/>
      <c r="H27" s="83"/>
      <c r="I27" s="83"/>
      <c r="J27" s="83"/>
    </row>
    <row r="28" spans="2:10" x14ac:dyDescent="0.3">
      <c r="F28" s="83"/>
      <c r="G28" s="83"/>
      <c r="H28" s="83"/>
      <c r="I28" s="83"/>
      <c r="J28" s="83"/>
    </row>
    <row r="44" spans="4:5" ht="16.5" x14ac:dyDescent="0.3">
      <c r="D44" s="1"/>
      <c r="E44" s="16"/>
    </row>
    <row r="45" spans="4:5" ht="16.5" x14ac:dyDescent="0.3">
      <c r="D45" s="1"/>
      <c r="E45" s="16"/>
    </row>
  </sheetData>
  <sortState xmlns:xlrd2="http://schemas.microsoft.com/office/spreadsheetml/2017/richdata2" ref="B7:D16">
    <sortCondition descending="1" ref="D8:D16"/>
  </sortState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8" ma:contentTypeDescription="Opprett et nytt dokument." ma:contentTypeScope="" ma:versionID="1795db7adcb78486b858982359ef9ccb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e89d49dbc25fa7c3da83b6ee5e12e90b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>Thea Birkeland Kloster</DisplayName>
        <AccountId>36</AccountId>
        <AccountType/>
      </UserInfo>
      <UserInfo>
        <DisplayName>Eirik Sundstøl Bjørkheim</DisplayName>
        <AccountId>94</AccountId>
        <AccountType/>
      </UserInfo>
      <UserInfo>
        <DisplayName>Marius Urdal-Makilla</DisplayName>
        <AccountId>26</AccountId>
        <AccountType/>
      </UserInfo>
      <UserInfo>
        <DisplayName>Harald Wieslander</DisplayName>
        <AccountId>145</AccountId>
        <AccountType/>
      </UserInfo>
    </SharedWithUsers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B5100F-4C05-4C64-9A8C-31EF3FA16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6E79CB-B9AD-45DD-9D2E-6E4F3A95C7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F61B77-3137-4D10-A2EF-363802510CFD}">
  <ds:schemaRefs>
    <ds:schemaRef ds:uri="d75f0fcd-6e67-4f78-a319-55a18acbdd5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3a737a5-652a-4f06-bae2-eff4ea091b6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23</vt:i4>
      </vt:variant>
    </vt:vector>
  </HeadingPairs>
  <TitlesOfParts>
    <vt:vector size="23" baseType="lpstr">
      <vt:lpstr>2.1</vt:lpstr>
      <vt:lpstr>2.2</vt:lpstr>
      <vt:lpstr>2.3</vt:lpstr>
      <vt:lpstr>2.4</vt:lpstr>
      <vt:lpstr>Tabell 2.1</vt:lpstr>
      <vt:lpstr>2.5</vt:lpstr>
      <vt:lpstr>2.6</vt:lpstr>
      <vt:lpstr>2.7</vt:lpstr>
      <vt:lpstr>2.8</vt:lpstr>
      <vt:lpstr>2.9</vt:lpstr>
      <vt:lpstr>3.1</vt:lpstr>
      <vt:lpstr>3.2</vt:lpstr>
      <vt:lpstr>3.3</vt:lpstr>
      <vt:lpstr>Tabell 3.1</vt:lpstr>
      <vt:lpstr>3.4</vt:lpstr>
      <vt:lpstr>3.5</vt:lpstr>
      <vt:lpstr>3.6</vt:lpstr>
      <vt:lpstr>3.7</vt:lpstr>
      <vt:lpstr>Tabell 3.2</vt:lpstr>
      <vt:lpstr>3.8</vt:lpstr>
      <vt:lpstr>3.9</vt:lpstr>
      <vt:lpstr>3.10</vt:lpstr>
      <vt:lpstr>4.1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 Dalhaug</dc:creator>
  <cp:keywords/>
  <dc:description/>
  <cp:lastModifiedBy>Tor Martin Bærum</cp:lastModifiedBy>
  <cp:revision/>
  <dcterms:created xsi:type="dcterms:W3CDTF">2021-02-05T13:06:45Z</dcterms:created>
  <dcterms:modified xsi:type="dcterms:W3CDTF">2022-11-02T15:53:38Z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