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3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theme/themeOverride4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6.xml" ContentType="application/vnd.openxmlformats-officedocument.drawingml.chart+xml"/>
  <Override PartName="/xl/theme/themeOverride5.xml" ContentType="application/vnd.openxmlformats-officedocument.themeOverride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inanstilsynetno-my.sharepoint.com/personal/lisbeth_strand_finanstilsynet_no/Documents/Slettes/"/>
    </mc:Choice>
  </mc:AlternateContent>
  <xr:revisionPtr revIDLastSave="0" documentId="8_{91077467-80E5-4A9F-B3D8-D72A5042C8EC}" xr6:coauthVersionLast="47" xr6:coauthVersionMax="47" xr10:uidLastSave="{00000000-0000-0000-0000-000000000000}"/>
  <bookViews>
    <workbookView xWindow="-16320" yWindow="-120" windowWidth="16440" windowHeight="28440" tabRatio="681" xr2:uid="{C5E08C69-2D35-4E27-A327-DE366B9A915D}"/>
  </bookViews>
  <sheets>
    <sheet name="3.1" sheetId="2" r:id="rId1"/>
    <sheet name="3.2" sheetId="6" r:id="rId2"/>
    <sheet name="3.3" sheetId="5" r:id="rId3"/>
    <sheet name="3.4" sheetId="7" r:id="rId4"/>
    <sheet name="3.5" sheetId="19" r:id="rId5"/>
    <sheet name="3.6" sheetId="20" r:id="rId6"/>
    <sheet name="3.7" sheetId="21" r:id="rId7"/>
    <sheet name="3.8" sheetId="22" r:id="rId8"/>
    <sheet name="3.9" sheetId="23" r:id="rId9"/>
    <sheet name="3.10" sheetId="24" r:id="rId10"/>
    <sheet name="3.11" sheetId="25" r:id="rId11"/>
    <sheet name="4.1" sheetId="8" r:id="rId12"/>
    <sheet name="4.2" sheetId="36" r:id="rId13"/>
    <sheet name="4.3" sheetId="35" r:id="rId14"/>
    <sheet name="4.4" sheetId="30" r:id="rId15"/>
    <sheet name="4.5" sheetId="37" r:id="rId16"/>
  </sheets>
  <externalReferences>
    <externalReference r:id="rId17"/>
    <externalReference r:id="rId18"/>
    <externalReference r:id="rId19"/>
    <externalReference r:id="rId20"/>
  </externalReferences>
  <definedNames>
    <definedName name="_xlnm._FilterDatabase" localSheetId="12" hidden="1">'4.2'!$A$6:$D$6</definedName>
    <definedName name="_xlnm._FilterDatabase" localSheetId="14" hidden="1">'4.4'!$B$66:$K$66</definedName>
    <definedName name="Crystal_4_1_WEBI_DataGrid" localSheetId="12" hidden="1">#REF!</definedName>
    <definedName name="Crystal_4_1_WEBI_DataGrid" hidden="1">#REF!</definedName>
    <definedName name="Crystal_4_1_WEBI_HHeading" localSheetId="12" hidden="1">#REF!</definedName>
    <definedName name="Crystal_4_1_WEBI_HHeading" hidden="1">#REF!</definedName>
    <definedName name="Crystal_4_1_WEBI_Table" localSheetId="12" hidden="1">#REF!</definedName>
    <definedName name="Crystal_4_1_WEBI_Table" hidden="1">#REF!</definedName>
    <definedName name="dfg">'[1]IRB ikke-kons'!$B$2:$IG$33</definedName>
    <definedName name="etl">'[2]IRB ikke-kons'!$B$2:$IG$33</definedName>
    <definedName name="g">'[3]IRB kons'!$B$2:$IE$21</definedName>
    <definedName name="IRB.konsern_kopi">'[2]IRB kons'!$B$2:$IE$21</definedName>
    <definedName name="ny" localSheetId="12" hidden="1">#REF!</definedName>
    <definedName name="ny" hidden="1">#REF!</definedName>
    <definedName name="SRV">[4]SRV!$B$6:$E$25</definedName>
    <definedName name="TRNR_21b3387dfb284a66a23c63b4949a3c46_54_5" localSheetId="12" hidden="1">#REF!</definedName>
    <definedName name="TRNR_21b3387dfb284a66a23c63b4949a3c46_54_5" hidden="1">#REF!</definedName>
    <definedName name="TRNR_be14afef46d84dde8d3e64f52ef2527a_54_6" localSheetId="12" hidden="1">#REF!</definedName>
    <definedName name="TRNR_be14afef46d84dde8d3e64f52ef2527a_54_6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25" l="1"/>
  <c r="D8" i="25"/>
  <c r="E8" i="25"/>
  <c r="F8" i="25"/>
  <c r="G8" i="25"/>
  <c r="B8" i="25"/>
  <c r="B8" i="36" l="1"/>
  <c r="B9" i="36"/>
  <c r="B10" i="36"/>
  <c r="B11" i="36"/>
  <c r="B12" i="36"/>
  <c r="B13" i="36"/>
  <c r="B14" i="36"/>
  <c r="B15" i="36"/>
  <c r="B16" i="36"/>
  <c r="B17" i="36"/>
  <c r="B18" i="36"/>
  <c r="B19" i="36"/>
  <c r="B20" i="36"/>
  <c r="B21" i="36"/>
  <c r="B22" i="36"/>
  <c r="B23" i="36"/>
  <c r="B24" i="36"/>
  <c r="B25" i="36"/>
  <c r="B26" i="36"/>
  <c r="B27" i="36"/>
  <c r="B28" i="36"/>
  <c r="B29" i="36"/>
  <c r="B30" i="36"/>
  <c r="B31" i="36"/>
  <c r="B32" i="36"/>
  <c r="B33" i="36"/>
  <c r="B34" i="36"/>
  <c r="B35" i="36"/>
  <c r="B36" i="36"/>
  <c r="B37" i="36"/>
  <c r="B38" i="36"/>
  <c r="B39" i="36"/>
  <c r="B40" i="36"/>
  <c r="B41" i="36"/>
  <c r="B42" i="36"/>
  <c r="B43" i="36"/>
  <c r="B44" i="36"/>
  <c r="B45" i="36"/>
  <c r="B46" i="36"/>
  <c r="B47" i="36"/>
  <c r="B48" i="36"/>
  <c r="B49" i="36"/>
  <c r="B50" i="36"/>
  <c r="B51" i="36"/>
  <c r="B52" i="36"/>
  <c r="B53" i="36"/>
  <c r="B7" i="36"/>
  <c r="K15" i="35" l="1"/>
  <c r="H15" i="35"/>
  <c r="F12" i="35"/>
  <c r="F15" i="35" s="1"/>
  <c r="C12" i="35"/>
  <c r="B12" i="35"/>
  <c r="M15" i="35"/>
  <c r="J15" i="35"/>
  <c r="E15" i="35"/>
  <c r="B15" i="35"/>
  <c r="D15" i="35" l="1"/>
  <c r="C10" i="35"/>
  <c r="D10" i="35" s="1"/>
  <c r="C15" i="35"/>
  <c r="E10" i="35" l="1"/>
  <c r="F10" i="35" s="1"/>
  <c r="G9" i="35" s="1"/>
  <c r="H10" i="35" l="1"/>
  <c r="I9" i="35" s="1"/>
  <c r="G15" i="35"/>
  <c r="J10" i="35" l="1"/>
  <c r="K10" i="35" s="1"/>
  <c r="L9" i="35" s="1"/>
  <c r="I15" i="35"/>
  <c r="C7" i="21"/>
  <c r="M10" i="35" l="1"/>
  <c r="L15" i="35"/>
  <c r="N9" i="35"/>
  <c r="N15" i="35" s="1"/>
  <c r="D6" i="5"/>
  <c r="E6" i="5" s="1"/>
  <c r="F5" i="5" s="1"/>
  <c r="I7" i="21" l="1"/>
  <c r="D7" i="21"/>
  <c r="E7" i="21" s="1"/>
  <c r="F7" i="21" s="1"/>
  <c r="G7" i="21" s="1"/>
  <c r="I7" i="19"/>
  <c r="C7" i="19"/>
  <c r="D7" i="19" s="1"/>
  <c r="E7" i="19" s="1"/>
  <c r="F7" i="19" s="1"/>
  <c r="G7" i="19" s="1"/>
  <c r="E12" i="7"/>
  <c r="I6" i="5"/>
  <c r="J6" i="5" s="1"/>
  <c r="G6" i="5"/>
  <c r="E8" i="6" l="1"/>
  <c r="D8" i="6"/>
  <c r="C8" i="6"/>
  <c r="B8" i="6"/>
</calcChain>
</file>

<file path=xl/sharedStrings.xml><?xml version="1.0" encoding="utf-8"?>
<sst xmlns="http://schemas.openxmlformats.org/spreadsheetml/2006/main" count="241" uniqueCount="108">
  <si>
    <t>01.01.16</t>
  </si>
  <si>
    <t>31.12.16</t>
  </si>
  <si>
    <t>31.12.17</t>
  </si>
  <si>
    <t>31.12.18</t>
  </si>
  <si>
    <t>31.12.19</t>
  </si>
  <si>
    <t>Tittel:</t>
  </si>
  <si>
    <t xml:space="preserve">Kilde: </t>
  </si>
  <si>
    <t>Finanstilsynet</t>
  </si>
  <si>
    <t>Solvenskapitaldekning i livsforsikringsforetakene samlet</t>
  </si>
  <si>
    <t>Solvenskapitaldekning uten bruk av overgangsregelen i livsforsikringsforetakene samlet</t>
  </si>
  <si>
    <t>Solvenskapitalkrav (v.a)</t>
  </si>
  <si>
    <t>Solvenskapital (v.a)</t>
  </si>
  <si>
    <t>Solvenskapitaldekning (h.a)</t>
  </si>
  <si>
    <t>Solvenskapitaldekning i skadeforsikringsforetakene samlet</t>
  </si>
  <si>
    <t>Note:</t>
  </si>
  <si>
    <t>Solvenskapitalkrav (v.a.)</t>
  </si>
  <si>
    <t>Solvenskapital (v.a.)</t>
  </si>
  <si>
    <t>Solvenskapitaldekning (h.a.)</t>
  </si>
  <si>
    <t xml:space="preserve"> </t>
  </si>
  <si>
    <t>31.12.20</t>
  </si>
  <si>
    <t>Kapitalgruppe 2 som andel av solvenskapitalkravet</t>
  </si>
  <si>
    <t>Markedsrisiko</t>
  </si>
  <si>
    <t>Motpartsrisiko</t>
  </si>
  <si>
    <t>Helseforsikringsrisiko</t>
  </si>
  <si>
    <t>Skadeforsikringsrisiko</t>
  </si>
  <si>
    <t>Helse- og skaderisiko Gj.</t>
  </si>
  <si>
    <t>Samlet risiko</t>
  </si>
  <si>
    <t>Diversifisering</t>
  </si>
  <si>
    <t>BSCR</t>
  </si>
  <si>
    <t>Operasjonell risiko</t>
  </si>
  <si>
    <t>Tapsabs. evne av utsatt skatt</t>
  </si>
  <si>
    <t>SCR før kapitalkravstillegg</t>
  </si>
  <si>
    <t>Kapitalkravstillegg</t>
  </si>
  <si>
    <t>SCR etter kapitalkravstillegg</t>
  </si>
  <si>
    <t>Aggregerte tall</t>
  </si>
  <si>
    <t>Skyggetall</t>
  </si>
  <si>
    <t>Positivt bidrag til SCR (uten Gjensidige)</t>
  </si>
  <si>
    <t>Positivt bidrag til SCR (Gjensidige PIM)</t>
  </si>
  <si>
    <t>Negativt bidrag til SCR (uten Gjensidige)</t>
  </si>
  <si>
    <t>Negativt bidrag til SCR (Gjensidige PIM)</t>
  </si>
  <si>
    <t>Dataetiketter</t>
  </si>
  <si>
    <t>SCR for markedsrisiko</t>
  </si>
  <si>
    <t>Renterisiko</t>
  </si>
  <si>
    <t>Aksjerisiko</t>
  </si>
  <si>
    <t>Eiendomsrisiko</t>
  </si>
  <si>
    <t>Kredittmarginrisiko</t>
  </si>
  <si>
    <t>Konsentrasjonsrisiko</t>
  </si>
  <si>
    <t>Valutarisiko</t>
  </si>
  <si>
    <t>Sum markedsrisiko</t>
  </si>
  <si>
    <t>01.01.2016</t>
  </si>
  <si>
    <t>Kapitalgruppe 1 uten begr.</t>
  </si>
  <si>
    <t>Kapitalgruppe 1 med begr.</t>
  </si>
  <si>
    <t>Kapitalgruppe 2</t>
  </si>
  <si>
    <t>Kapitalgruppe 3</t>
  </si>
  <si>
    <t>Sammensetningen av solvenskapitalen for skadeforsikringsforetakene samlet</t>
  </si>
  <si>
    <t>Kapitalgruppe 1 med begrensninger</t>
  </si>
  <si>
    <t>Aksjekapital og overkurs/medlemsinnskudd</t>
  </si>
  <si>
    <t>Avstemmingsreserve</t>
  </si>
  <si>
    <t>Livsforsikringsrisiko</t>
  </si>
  <si>
    <t>31.12.2016</t>
  </si>
  <si>
    <t>31.12.2017</t>
  </si>
  <si>
    <t>31.12.2018</t>
  </si>
  <si>
    <t>31.12.2019</t>
  </si>
  <si>
    <t>31.12.2020</t>
  </si>
  <si>
    <t>Tapabs. evne av utsatt skatt</t>
  </si>
  <si>
    <t>Solvenskapitalkrav (SCR)</t>
  </si>
  <si>
    <t>Negativt bidrag til SCR</t>
  </si>
  <si>
    <t>Positivt bidrag til SCR</t>
  </si>
  <si>
    <t>Mrd. kroner</t>
  </si>
  <si>
    <t xml:space="preserve">  Tapabs. evne av utsatt skatt           </t>
  </si>
  <si>
    <t xml:space="preserve">Diversifisering             </t>
  </si>
  <si>
    <t>Kapitalkrav for markedsrisko</t>
  </si>
  <si>
    <t>Negativt bidrag til kapitalkrav</t>
  </si>
  <si>
    <t>Positivt bidrag til kapitalkrav</t>
  </si>
  <si>
    <t xml:space="preserve">Diversifisering              </t>
  </si>
  <si>
    <t>Samlet markedsrisiko</t>
  </si>
  <si>
    <t>Konsetrasjonsrisiko</t>
  </si>
  <si>
    <t>Dødsrisiko</t>
  </si>
  <si>
    <t>Opplevelsesrisiko</t>
  </si>
  <si>
    <t>Uførerisiko</t>
  </si>
  <si>
    <t>Avgangsrisiko</t>
  </si>
  <si>
    <t>Kostnadsrisiko</t>
  </si>
  <si>
    <t>Katastroferisiko</t>
  </si>
  <si>
    <t>Sum livsforsikringsrisiko</t>
  </si>
  <si>
    <t>Kapitalkrav for livsfors.risiko</t>
  </si>
  <si>
    <t xml:space="preserve">  SCR for livsforsikringsrisiko</t>
  </si>
  <si>
    <t xml:space="preserve">Diversifisering                 </t>
  </si>
  <si>
    <t>Sammensetning av solvenskapitalen for livsforsikringsforetakene samlet</t>
  </si>
  <si>
    <t>herav annen innskutt egenkapital</t>
  </si>
  <si>
    <t>herav annen opptjent egenkapital</t>
  </si>
  <si>
    <t>herav verdivurderingsforskjeller</t>
  </si>
  <si>
    <t>Kapitalgruppe 2 (v.a.)</t>
  </si>
  <si>
    <t>Kapitalgruppe 2 som andel av solvenskapitalkravet (h.a)</t>
  </si>
  <si>
    <t>31.12.2021</t>
  </si>
  <si>
    <t>31.12.21</t>
  </si>
  <si>
    <t>Bidrag til solvenskapitalkravet for livsforsikringsforetakene samlet per 31. desember 2021</t>
  </si>
  <si>
    <t>Bidrag til solvenskapitalkravet for livsforsikringsforetakene samlet, 2016 – 2021</t>
  </si>
  <si>
    <t>Bidrag til solvenskapitalkrav for markedsrisiko for livsforsikringsforetakene samlet per 31. desember 2021</t>
  </si>
  <si>
    <t>Bidrag til solvenskapitalkrav for markedsrisiko for livsforsikringsforetakene samlet, 2016 – 2021</t>
  </si>
  <si>
    <t>Bidrag til solvenskapitalkrav for livsforsikringsrisiko samlet per 31. desember 2021</t>
  </si>
  <si>
    <t>Bidrag til solvenskapitalkravet for skadeforsikringsforetak per 31. desember 2021</t>
  </si>
  <si>
    <t>Solvenskapitaldekning for skadeforsikringsforetakene</t>
  </si>
  <si>
    <t>Solvenskapitaldekning</t>
  </si>
  <si>
    <t>Median</t>
  </si>
  <si>
    <t>Foretak med FK &gt; 5 mrd. kr.</t>
  </si>
  <si>
    <t>Inndeling av solvenskapitalen for skadeforsikringsforetakene samlet per 31. desember 2021. I prosent av den samlede solvenskapitalen</t>
  </si>
  <si>
    <t>Bidrag til solvenskapitalkrav for livsforsikringsrisiko for livsforsikringsforetakene samlet, 
2016 – 2021</t>
  </si>
  <si>
    <t>Inndeling av solvenskapitalen for livsforsikringsforetakene samlet per 31. desember 2021. I prosent av den samlede solvenskapitalen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</si>
</sst>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 * #,##0.00_ ;_ * \-#,##0.00_ ;_ * &quot;-&quot;??_ ;_ @_ "/>
    <numFmt numFmtId="165" formatCode="_-* #,##0_-;\-* #,##0_-;_-* &quot;-&quot;??_-;_-@_-"/>
    <numFmt numFmtId="166" formatCode="_ * #,##0_ ;_ * \-#,##0_ ;_ * &quot;-&quot;??_ ;_ @_ "/>
    <numFmt numFmtId="167" formatCode="0.0"/>
    <numFmt numFmtId="168" formatCode="_-* #,##0.0_-;\-* #,##0.0_-;_-* &quot;-&quot;??_-;_-@_-"/>
    <numFmt numFmtId="169" formatCode="0.0000"/>
    <numFmt numFmtId="170" formatCode="_(* #,##0.00_);_(* \(#,##0.00\);_(* &quot;-&quot;??_);_(@_)"/>
    <numFmt numFmtId="171" formatCode="0.000000000"/>
    <numFmt numFmtId="172" formatCode="_-* #,##0.000_-;\-* #,##0.000_-;_-* &quot;-&quot;?_-;_-@_-"/>
    <numFmt numFmtId="173" formatCode="_-* #,##0.00_-;\-* #,##0.00_-;_-* &quot;-&quot;???_-;_-@_-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9"/>
      <color rgb="FF333333"/>
      <name val="Calibri"/>
      <family val="2"/>
      <scheme val="minor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9"/>
      <color rgb="FF333333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Arial"/>
      <family val="2"/>
    </font>
    <font>
      <sz val="8"/>
      <color rgb="FF333333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Open Sans"/>
      <family val="2"/>
    </font>
    <font>
      <b/>
      <sz val="15"/>
      <color theme="3"/>
      <name val="Calibri"/>
      <family val="2"/>
      <scheme val="minor"/>
    </font>
    <font>
      <sz val="8"/>
      <name val="Calibri"/>
      <family val="2"/>
      <scheme val="minor"/>
    </font>
    <font>
      <sz val="10"/>
      <color rgb="FF333333"/>
      <name val="Arial"/>
      <family val="2"/>
    </font>
    <font>
      <i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Arial"/>
    </font>
    <font>
      <sz val="10"/>
      <color rgb="FF333333"/>
      <name val="Arial"/>
    </font>
    <font>
      <b/>
      <sz val="12"/>
      <color theme="1"/>
      <name val="Arial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CFDFD"/>
        <bgColor rgb="FFFFFFFF"/>
      </patternFill>
    </fill>
  </fills>
  <borders count="3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ck">
        <color theme="4"/>
      </bottom>
      <diagonal/>
    </border>
  </borders>
  <cellStyleXfs count="23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2" fillId="0" borderId="0" applyFont="0" applyFill="0" applyBorder="0" applyAlignment="0" applyProtection="0"/>
    <xf numFmtId="0" fontId="18" fillId="0" borderId="2" applyNumberFormat="0" applyFill="0" applyAlignment="0" applyProtection="0"/>
    <xf numFmtId="0" fontId="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1" applyFont="1"/>
    <xf numFmtId="1" fontId="3" fillId="0" borderId="0" xfId="1" applyNumberFormat="1" applyFont="1"/>
    <xf numFmtId="0" fontId="3" fillId="0" borderId="0" xfId="0" applyFont="1"/>
    <xf numFmtId="0" fontId="3" fillId="0" borderId="0" xfId="4" applyFont="1"/>
    <xf numFmtId="0" fontId="2" fillId="0" borderId="0" xfId="1"/>
    <xf numFmtId="0" fontId="7" fillId="0" borderId="0" xfId="0" applyFont="1"/>
    <xf numFmtId="165" fontId="3" fillId="0" borderId="0" xfId="6" applyNumberFormat="1" applyFont="1"/>
    <xf numFmtId="0" fontId="3" fillId="0" borderId="0" xfId="7" applyFont="1"/>
    <xf numFmtId="166" fontId="3" fillId="0" borderId="0" xfId="8" applyNumberFormat="1" applyFont="1"/>
    <xf numFmtId="0" fontId="4" fillId="0" borderId="0" xfId="7" applyFont="1"/>
    <xf numFmtId="165" fontId="8" fillId="2" borderId="0" xfId="8" applyNumberFormat="1" applyFont="1" applyFill="1" applyAlignment="1">
      <alignment horizontal="left"/>
    </xf>
    <xf numFmtId="3" fontId="14" fillId="2" borderId="1" xfId="10" applyNumberFormat="1" applyFont="1" applyFill="1" applyBorder="1" applyAlignment="1">
      <alignment horizontal="right"/>
    </xf>
    <xf numFmtId="3" fontId="14" fillId="2" borderId="1" xfId="7" applyNumberFormat="1" applyFont="1" applyFill="1" applyBorder="1" applyAlignment="1">
      <alignment horizontal="right" vertical="center"/>
    </xf>
    <xf numFmtId="167" fontId="14" fillId="2" borderId="1" xfId="7" applyNumberFormat="1" applyFont="1" applyFill="1" applyBorder="1" applyAlignment="1">
      <alignment horizontal="right"/>
    </xf>
    <xf numFmtId="3" fontId="14" fillId="4" borderId="1" xfId="10" applyNumberFormat="1" applyFont="1" applyFill="1" applyBorder="1" applyAlignment="1">
      <alignment horizontal="right"/>
    </xf>
    <xf numFmtId="0" fontId="3" fillId="3" borderId="0" xfId="7" applyFont="1" applyFill="1"/>
    <xf numFmtId="0" fontId="3" fillId="0" borderId="0" xfId="7" applyFont="1" applyFill="1"/>
    <xf numFmtId="0" fontId="4" fillId="0" borderId="0" xfId="7" applyFont="1" applyFill="1"/>
    <xf numFmtId="165" fontId="8" fillId="0" borderId="0" xfId="8" applyNumberFormat="1" applyFont="1" applyFill="1" applyAlignment="1">
      <alignment horizontal="left"/>
    </xf>
    <xf numFmtId="0" fontId="9" fillId="0" borderId="0" xfId="7" applyFont="1" applyFill="1" applyBorder="1" applyAlignment="1">
      <alignment horizontal="left"/>
    </xf>
    <xf numFmtId="0" fontId="9" fillId="0" borderId="0" xfId="7" applyFont="1" applyFill="1" applyBorder="1" applyAlignment="1">
      <alignment horizontal="right"/>
    </xf>
    <xf numFmtId="0" fontId="3" fillId="0" borderId="0" xfId="7" applyFont="1" applyFill="1" applyBorder="1"/>
    <xf numFmtId="0" fontId="10" fillId="0" borderId="0" xfId="7" applyFont="1" applyFill="1" applyBorder="1" applyAlignment="1">
      <alignment horizontal="left"/>
    </xf>
    <xf numFmtId="0" fontId="9" fillId="0" borderId="0" xfId="7" applyFont="1" applyFill="1" applyBorder="1" applyAlignment="1">
      <alignment horizontal="right" wrapText="1"/>
    </xf>
    <xf numFmtId="0" fontId="10" fillId="0" borderId="0" xfId="7" applyFont="1" applyFill="1" applyAlignment="1">
      <alignment horizontal="left"/>
    </xf>
    <xf numFmtId="165" fontId="8" fillId="0" borderId="0" xfId="7" applyNumberFormat="1" applyFont="1" applyFill="1" applyAlignment="1">
      <alignment horizontal="left"/>
    </xf>
    <xf numFmtId="166" fontId="3" fillId="0" borderId="0" xfId="8" applyNumberFormat="1" applyFont="1" applyFill="1"/>
    <xf numFmtId="165" fontId="11" fillId="0" borderId="0" xfId="8" applyNumberFormat="1" applyFont="1" applyFill="1" applyAlignment="1">
      <alignment horizontal="left"/>
    </xf>
    <xf numFmtId="0" fontId="16" fillId="0" borderId="0" xfId="7" applyFont="1" applyFill="1"/>
    <xf numFmtId="165" fontId="11" fillId="0" borderId="0" xfId="7" applyNumberFormat="1" applyFont="1" applyFill="1" applyAlignment="1">
      <alignment horizontal="left"/>
    </xf>
    <xf numFmtId="166" fontId="4" fillId="0" borderId="0" xfId="8" applyNumberFormat="1" applyFont="1" applyFill="1" applyAlignment="1">
      <alignment wrapText="1"/>
    </xf>
    <xf numFmtId="165" fontId="11" fillId="0" borderId="0" xfId="7" applyNumberFormat="1" applyFont="1" applyFill="1" applyAlignment="1">
      <alignment horizontal="right"/>
    </xf>
    <xf numFmtId="0" fontId="9" fillId="0" borderId="0" xfId="7" applyFont="1" applyFill="1" applyAlignment="1">
      <alignment horizontal="right"/>
    </xf>
    <xf numFmtId="0" fontId="12" fillId="0" borderId="0" xfId="7" applyFont="1" applyFill="1"/>
    <xf numFmtId="0" fontId="15" fillId="0" borderId="0" xfId="7" applyFont="1" applyFill="1"/>
    <xf numFmtId="1" fontId="6" fillId="0" borderId="0" xfId="1" applyNumberFormat="1" applyFont="1"/>
    <xf numFmtId="1" fontId="3" fillId="0" borderId="0" xfId="0" applyNumberFormat="1" applyFont="1"/>
    <xf numFmtId="49" fontId="3" fillId="0" borderId="0" xfId="1" applyNumberFormat="1" applyFont="1"/>
    <xf numFmtId="0" fontId="17" fillId="0" borderId="0" xfId="0" applyFont="1"/>
    <xf numFmtId="43" fontId="8" fillId="0" borderId="0" xfId="6" applyFont="1" applyFill="1" applyAlignment="1">
      <alignment horizontal="left"/>
    </xf>
    <xf numFmtId="43" fontId="3" fillId="0" borderId="0" xfId="6" applyFont="1" applyFill="1"/>
    <xf numFmtId="165" fontId="8" fillId="0" borderId="0" xfId="6" applyNumberFormat="1" applyFont="1" applyFill="1" applyAlignment="1">
      <alignment horizontal="left"/>
    </xf>
    <xf numFmtId="165" fontId="3" fillId="0" borderId="0" xfId="6" applyNumberFormat="1" applyFont="1" applyFill="1"/>
    <xf numFmtId="14" fontId="3" fillId="0" borderId="0" xfId="4" applyNumberFormat="1" applyFont="1"/>
    <xf numFmtId="0" fontId="7" fillId="0" borderId="0" xfId="0" applyFont="1" applyAlignment="1"/>
    <xf numFmtId="0" fontId="3" fillId="0" borderId="0" xfId="0" applyFont="1" applyAlignment="1">
      <alignment vertical="center"/>
    </xf>
    <xf numFmtId="166" fontId="3" fillId="0" borderId="0" xfId="0" applyNumberFormat="1" applyFont="1"/>
    <xf numFmtId="0" fontId="0" fillId="0" borderId="0" xfId="0" applyAlignment="1">
      <alignment horizontal="left"/>
    </xf>
    <xf numFmtId="167" fontId="3" fillId="0" borderId="0" xfId="5" applyNumberFormat="1" applyFont="1" applyBorder="1"/>
    <xf numFmtId="3" fontId="0" fillId="0" borderId="0" xfId="0" applyNumberFormat="1"/>
    <xf numFmtId="169" fontId="3" fillId="0" borderId="0" xfId="5" applyNumberFormat="1" applyFont="1" applyBorder="1"/>
    <xf numFmtId="9" fontId="0" fillId="0" borderId="0" xfId="11" applyFont="1"/>
    <xf numFmtId="168" fontId="3" fillId="0" borderId="0" xfId="6" applyNumberFormat="1" applyFont="1" applyBorder="1"/>
    <xf numFmtId="0" fontId="3" fillId="0" borderId="0" xfId="0" quotePrefix="1" applyFont="1"/>
    <xf numFmtId="168" fontId="6" fillId="0" borderId="0" xfId="6" applyNumberFormat="1" applyFont="1" applyBorder="1"/>
    <xf numFmtId="166" fontId="3" fillId="0" borderId="0" xfId="8" applyNumberFormat="1" applyFont="1" applyBorder="1"/>
    <xf numFmtId="166" fontId="3" fillId="0" borderId="0" xfId="8" applyNumberFormat="1" applyFont="1" applyFill="1" applyBorder="1"/>
    <xf numFmtId="167" fontId="3" fillId="0" borderId="0" xfId="8" applyNumberFormat="1" applyFont="1" applyBorder="1"/>
    <xf numFmtId="9" fontId="3" fillId="0" borderId="0" xfId="11" applyFont="1" applyBorder="1"/>
    <xf numFmtId="167" fontId="3" fillId="0" borderId="0" xfId="0" applyNumberFormat="1" applyFont="1"/>
    <xf numFmtId="0" fontId="3" fillId="0" borderId="0" xfId="0" applyFont="1" applyAlignment="1"/>
    <xf numFmtId="3" fontId="3" fillId="0" borderId="0" xfId="0" applyNumberFormat="1" applyFont="1"/>
    <xf numFmtId="9" fontId="3" fillId="0" borderId="0" xfId="11" applyFont="1"/>
    <xf numFmtId="0" fontId="2" fillId="0" borderId="0" xfId="4" applyBorder="1"/>
    <xf numFmtId="49" fontId="3" fillId="0" borderId="0" xfId="0" applyNumberFormat="1" applyFont="1" applyBorder="1"/>
    <xf numFmtId="0" fontId="6" fillId="0" borderId="0" xfId="13" applyBorder="1"/>
    <xf numFmtId="167" fontId="3" fillId="0" borderId="0" xfId="14" applyNumberFormat="1" applyFont="1" applyBorder="1"/>
    <xf numFmtId="167" fontId="3" fillId="0" borderId="0" xfId="0" applyNumberFormat="1" applyFont="1" applyBorder="1"/>
    <xf numFmtId="0" fontId="3" fillId="0" borderId="0" xfId="0" applyFont="1" applyBorder="1"/>
    <xf numFmtId="10" fontId="3" fillId="0" borderId="0" xfId="11" applyNumberFormat="1" applyFont="1" applyBorder="1"/>
    <xf numFmtId="1" fontId="0" fillId="0" borderId="0" xfId="11" applyNumberFormat="1" applyFont="1"/>
    <xf numFmtId="2" fontId="3" fillId="0" borderId="0" xfId="0" applyNumberFormat="1" applyFont="1"/>
    <xf numFmtId="0" fontId="0" fillId="0" borderId="0" xfId="0" applyAlignment="1">
      <alignment wrapText="1"/>
    </xf>
    <xf numFmtId="14" fontId="3" fillId="0" borderId="0" xfId="0" applyNumberFormat="1" applyFont="1"/>
    <xf numFmtId="168" fontId="3" fillId="0" borderId="0" xfId="6" applyNumberFormat="1" applyFont="1" applyFill="1" applyBorder="1"/>
    <xf numFmtId="167" fontId="3" fillId="0" borderId="0" xfId="1" applyNumberFormat="1" applyFont="1"/>
    <xf numFmtId="165" fontId="3" fillId="0" borderId="0" xfId="6" applyNumberFormat="1" applyFont="1" applyAlignment="1">
      <alignment horizontal="left" indent="2"/>
    </xf>
    <xf numFmtId="165" fontId="3" fillId="0" borderId="0" xfId="0" applyNumberFormat="1" applyFont="1"/>
    <xf numFmtId="0" fontId="7" fillId="0" borderId="0" xfId="1" applyFont="1"/>
    <xf numFmtId="165" fontId="3" fillId="0" borderId="0" xfId="16" applyNumberFormat="1" applyFont="1"/>
    <xf numFmtId="43" fontId="3" fillId="0" borderId="0" xfId="16" applyFont="1"/>
    <xf numFmtId="168" fontId="3" fillId="0" borderId="0" xfId="6" applyNumberFormat="1" applyFont="1"/>
    <xf numFmtId="43" fontId="3" fillId="0" borderId="0" xfId="1" applyNumberFormat="1" applyFont="1"/>
    <xf numFmtId="0" fontId="3" fillId="0" borderId="0" xfId="17" applyFont="1"/>
    <xf numFmtId="0" fontId="7" fillId="0" borderId="0" xfId="17" applyFont="1"/>
    <xf numFmtId="0" fontId="21" fillId="0" borderId="0" xfId="17" applyFont="1"/>
    <xf numFmtId="0" fontId="6" fillId="0" borderId="0" xfId="17" applyFont="1"/>
    <xf numFmtId="167" fontId="3" fillId="0" borderId="0" xfId="17" applyNumberFormat="1" applyFont="1"/>
    <xf numFmtId="0" fontId="22" fillId="0" borderId="0" xfId="17" applyFont="1"/>
    <xf numFmtId="0" fontId="2" fillId="0" borderId="0" xfId="17"/>
    <xf numFmtId="165" fontId="20" fillId="0" borderId="0" xfId="6" applyNumberFormat="1" applyFont="1" applyFill="1" applyAlignment="1">
      <alignment horizontal="left"/>
    </xf>
    <xf numFmtId="165" fontId="3" fillId="0" borderId="0" xfId="6" applyNumberFormat="1" applyFont="1" applyAlignment="1">
      <alignment horizontal="left" indent="1"/>
    </xf>
    <xf numFmtId="165" fontId="3" fillId="0" borderId="0" xfId="1" applyNumberFormat="1" applyFont="1"/>
    <xf numFmtId="168" fontId="20" fillId="0" borderId="0" xfId="6" applyNumberFormat="1" applyFont="1" applyFill="1" applyAlignment="1">
      <alignment horizontal="left"/>
    </xf>
    <xf numFmtId="168" fontId="3" fillId="0" borderId="0" xfId="6" applyNumberFormat="1" applyFont="1" applyFill="1"/>
    <xf numFmtId="43" fontId="3" fillId="0" borderId="0" xfId="0" applyNumberFormat="1" applyFont="1"/>
    <xf numFmtId="165" fontId="20" fillId="0" borderId="0" xfId="7" applyNumberFormat="1" applyFont="1" applyFill="1" applyAlignment="1">
      <alignment horizontal="left"/>
    </xf>
    <xf numFmtId="14" fontId="23" fillId="0" borderId="0" xfId="4" applyNumberFormat="1" applyFont="1"/>
    <xf numFmtId="168" fontId="23" fillId="0" borderId="0" xfId="6" applyNumberFormat="1" applyFont="1"/>
    <xf numFmtId="168" fontId="24" fillId="0" borderId="0" xfId="6" applyNumberFormat="1" applyFont="1" applyAlignment="1">
      <alignment horizontal="left"/>
    </xf>
    <xf numFmtId="0" fontId="23" fillId="0" borderId="0" xfId="0" applyFont="1"/>
    <xf numFmtId="0" fontId="25" fillId="0" borderId="0" xfId="0" applyFont="1"/>
    <xf numFmtId="0" fontId="23" fillId="0" borderId="0" xfId="1" applyFont="1"/>
    <xf numFmtId="1" fontId="23" fillId="0" borderId="0" xfId="1" applyNumberFormat="1" applyFont="1"/>
    <xf numFmtId="1" fontId="3" fillId="0" borderId="0" xfId="11" applyNumberFormat="1" applyFont="1"/>
    <xf numFmtId="0" fontId="3" fillId="0" borderId="0" xfId="0" applyFont="1" applyAlignment="1">
      <alignment wrapText="1"/>
    </xf>
    <xf numFmtId="171" fontId="3" fillId="0" borderId="0" xfId="0" applyNumberFormat="1" applyFont="1"/>
    <xf numFmtId="172" fontId="23" fillId="0" borderId="0" xfId="0" applyNumberFormat="1" applyFont="1"/>
    <xf numFmtId="172" fontId="3" fillId="0" borderId="0" xfId="0" applyNumberFormat="1" applyFont="1"/>
    <xf numFmtId="173" fontId="3" fillId="0" borderId="0" xfId="0" applyNumberFormat="1" applyFont="1"/>
    <xf numFmtId="173" fontId="23" fillId="0" borderId="0" xfId="0" applyNumberFormat="1" applyFont="1"/>
    <xf numFmtId="0" fontId="25" fillId="0" borderId="0" xfId="0" applyFont="1" applyAlignment="1"/>
    <xf numFmtId="167" fontId="23" fillId="0" borderId="0" xfId="0" applyNumberFormat="1" applyFont="1"/>
    <xf numFmtId="169" fontId="23" fillId="0" borderId="0" xfId="0" applyNumberFormat="1" applyFont="1"/>
    <xf numFmtId="168" fontId="3" fillId="0" borderId="0" xfId="0" applyNumberFormat="1" applyFont="1"/>
    <xf numFmtId="1" fontId="3" fillId="0" borderId="0" xfId="11" applyNumberFormat="1" applyFont="1" applyFill="1"/>
    <xf numFmtId="49" fontId="3" fillId="0" borderId="0" xfId="1" applyNumberFormat="1" applyFont="1" applyAlignment="1">
      <alignment horizontal="left" vertical="top"/>
    </xf>
    <xf numFmtId="0" fontId="26" fillId="0" borderId="0" xfId="12" applyFont="1" applyBorder="1"/>
  </cellXfs>
  <cellStyles count="23">
    <cellStyle name="Hyperkobling 2" xfId="2" xr:uid="{8F0D5E15-F321-46E5-B917-3CF8CCA7076E}"/>
    <cellStyle name="Komma" xfId="6" builtinId="3"/>
    <cellStyle name="Komma 2" xfId="5" xr:uid="{BF446366-1B98-41C4-9E11-C24BE8FD165F}"/>
    <cellStyle name="Komma 2 2" xfId="8" xr:uid="{444348CC-47E5-4C94-9690-0A39060E35A2}"/>
    <cellStyle name="Komma 2 3" xfId="16" xr:uid="{F5962E25-33FA-4372-8E5D-7A8EEFE8CDD1}"/>
    <cellStyle name="Komma 2 5 3 2 2 2" xfId="18" xr:uid="{C5540A06-32D3-4489-B37A-C6F1ECCE72DE}"/>
    <cellStyle name="Komma 3" xfId="9" xr:uid="{CF9EAFC2-7A88-45BB-B579-E8C36B6F3CEB}"/>
    <cellStyle name="Komma 5" xfId="19" xr:uid="{F68FF057-F867-4CBD-90F0-07774C205A04}"/>
    <cellStyle name="Komma 7" xfId="22" xr:uid="{3E266BA1-C997-4D58-9912-C1B9F5740660}"/>
    <cellStyle name="Normal" xfId="0" builtinId="0"/>
    <cellStyle name="Normal 103" xfId="3" xr:uid="{688DDEDA-09CD-4A0B-A005-5FA94FB77616}"/>
    <cellStyle name="Normal 2" xfId="1" xr:uid="{8089848F-3BE6-4188-862F-FE1BEE38D7D1}"/>
    <cellStyle name="Normal 2 2" xfId="15" xr:uid="{79EB7566-F911-4055-A6EE-2A510F7A37A4}"/>
    <cellStyle name="Normal 289" xfId="10" xr:uid="{220C3218-034E-48B2-AEBF-BF429C4F695E}"/>
    <cellStyle name="Normal 3" xfId="7" xr:uid="{1DA86D3E-D081-46BE-A1CC-03058B9599F5}"/>
    <cellStyle name="Normal 3 2" xfId="14" xr:uid="{E7290567-CE03-44DA-98AE-6589349F97F2}"/>
    <cellStyle name="Normal 3 3" xfId="17" xr:uid="{98F12A1E-A9F3-4609-BA96-CC9F22503417}"/>
    <cellStyle name="Normal 4" xfId="4" xr:uid="{FD1A2BB5-2059-49AB-BA91-4D61752000C8}"/>
    <cellStyle name="Normal 4 2" xfId="13" xr:uid="{44E9B097-38AE-43F1-850D-5CD7F97FF89F}"/>
    <cellStyle name="Normal 5" xfId="20" xr:uid="{4F4319B4-B009-4EA0-97A2-B9D1050ECB2C}"/>
    <cellStyle name="Overskrift 1" xfId="12" builtinId="16"/>
    <cellStyle name="Prosent" xfId="11" builtinId="5"/>
    <cellStyle name="Prosent 5" xfId="21" xr:uid="{B86C0003-8B13-443B-8388-3ACB72B09997}"/>
  </cellStyles>
  <dxfs count="0"/>
  <tableStyles count="0" defaultTableStyle="TableStyleMedium2" defaultPivotStyle="PivotStyleLight16"/>
  <colors>
    <mruColors>
      <color rgb="FFF75C45"/>
      <color rgb="FF751A21"/>
      <color rgb="FF71C277"/>
      <color rgb="FF244948"/>
      <color rgb="FF52A9FF"/>
      <color rgb="FF002A85"/>
      <color rgb="FF0076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68020833333333"/>
          <c:y val="5.6983707264957266E-2"/>
          <c:w val="0.71284930555555559"/>
          <c:h val="0.615325396825396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'3.1'!$A$6</c:f>
              <c:strCache>
                <c:ptCount val="1"/>
                <c:pt idx="0">
                  <c:v>Solvenskapitalkrav (v.a)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Lbls>
            <c:delete val="1"/>
          </c:dLbls>
          <c:cat>
            <c:strRef>
              <c:f>'3.1'!$B$5:$G$5</c:f>
              <c:strCache>
                <c:ptCount val="6"/>
                <c:pt idx="0">
                  <c:v>31.12.2016</c:v>
                </c:pt>
                <c:pt idx="1">
                  <c:v>31.12.2017</c:v>
                </c:pt>
                <c:pt idx="2">
                  <c:v>31.12.2018</c:v>
                </c:pt>
                <c:pt idx="3">
                  <c:v>31.12.2019</c:v>
                </c:pt>
                <c:pt idx="4">
                  <c:v>31.12.2020</c:v>
                </c:pt>
                <c:pt idx="5">
                  <c:v>31.12.2021</c:v>
                </c:pt>
              </c:strCache>
            </c:strRef>
          </c:cat>
          <c:val>
            <c:numRef>
              <c:f>'3.1'!$B$6:$G$6</c:f>
              <c:numCache>
                <c:formatCode>0</c:formatCode>
                <c:ptCount val="6"/>
                <c:pt idx="0">
                  <c:v>64.150000000000006</c:v>
                </c:pt>
                <c:pt idx="1">
                  <c:v>64.882000000000005</c:v>
                </c:pt>
                <c:pt idx="2">
                  <c:v>63.2</c:v>
                </c:pt>
                <c:pt idx="3">
                  <c:v>66.239313999999993</c:v>
                </c:pt>
                <c:pt idx="4">
                  <c:v>70.742165</c:v>
                </c:pt>
                <c:pt idx="5">
                  <c:v>71.460290419000003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3-4576-BCCD-C98CFCD39167}"/>
            </c:ext>
          </c:extLst>
        </c:ser>
        <c:ser>
          <c:idx val="1"/>
          <c:order val="1"/>
          <c:tx>
            <c:strRef>
              <c:f>'3.1'!$A$7</c:f>
              <c:strCache>
                <c:ptCount val="1"/>
                <c:pt idx="0">
                  <c:v>Solvenskapital (v.a.)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Lbls>
            <c:delete val="1"/>
          </c:dLbls>
          <c:cat>
            <c:strRef>
              <c:f>'3.1'!$B$5:$G$5</c:f>
              <c:strCache>
                <c:ptCount val="6"/>
                <c:pt idx="0">
                  <c:v>31.12.2016</c:v>
                </c:pt>
                <c:pt idx="1">
                  <c:v>31.12.2017</c:v>
                </c:pt>
                <c:pt idx="2">
                  <c:v>31.12.2018</c:v>
                </c:pt>
                <c:pt idx="3">
                  <c:v>31.12.2019</c:v>
                </c:pt>
                <c:pt idx="4">
                  <c:v>31.12.2020</c:v>
                </c:pt>
                <c:pt idx="5">
                  <c:v>31.12.2021</c:v>
                </c:pt>
              </c:strCache>
            </c:strRef>
          </c:cat>
          <c:val>
            <c:numRef>
              <c:f>'3.1'!$B$7:$G$7</c:f>
              <c:numCache>
                <c:formatCode>0</c:formatCode>
                <c:ptCount val="6"/>
                <c:pt idx="0">
                  <c:v>142.52199999999999</c:v>
                </c:pt>
                <c:pt idx="1">
                  <c:v>149.03299999999999</c:v>
                </c:pt>
                <c:pt idx="2">
                  <c:v>142.30000000000001</c:v>
                </c:pt>
                <c:pt idx="3">
                  <c:v>155.816697</c:v>
                </c:pt>
                <c:pt idx="4">
                  <c:v>172.69164699999999</c:v>
                </c:pt>
                <c:pt idx="5">
                  <c:v>164.9595317198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3-4576-BCCD-C98CFCD391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'3.1'!$A$8</c:f>
              <c:strCache>
                <c:ptCount val="1"/>
                <c:pt idx="0">
                  <c:v>Solvenskapitaldekning (h.a)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'3.1'!$B$5:$G$5</c:f>
              <c:strCache>
                <c:ptCount val="6"/>
                <c:pt idx="0">
                  <c:v>31.12.2016</c:v>
                </c:pt>
                <c:pt idx="1">
                  <c:v>31.12.2017</c:v>
                </c:pt>
                <c:pt idx="2">
                  <c:v>31.12.2018</c:v>
                </c:pt>
                <c:pt idx="3">
                  <c:v>31.12.2019</c:v>
                </c:pt>
                <c:pt idx="4">
                  <c:v>31.12.2020</c:v>
                </c:pt>
                <c:pt idx="5">
                  <c:v>31.12.2021</c:v>
                </c:pt>
              </c:strCache>
            </c:strRef>
          </c:cat>
          <c:val>
            <c:numRef>
              <c:f>'3.1'!$B$8:$G$8</c:f>
              <c:numCache>
                <c:formatCode>0</c:formatCode>
                <c:ptCount val="6"/>
                <c:pt idx="0">
                  <c:v>222.16991426344501</c:v>
                </c:pt>
                <c:pt idx="1">
                  <c:v>229.6985296384205</c:v>
                </c:pt>
                <c:pt idx="2">
                  <c:v>225.15822784810129</c:v>
                </c:pt>
                <c:pt idx="3">
                  <c:v>235.23295697174643</c:v>
                </c:pt>
                <c:pt idx="4">
                  <c:v>244.114167272093</c:v>
                </c:pt>
                <c:pt idx="5">
                  <c:v>230.84083587203031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F3-4576-BCCD-C98CFCD391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Mrd. kr.</a:t>
                </a:r>
              </a:p>
            </c:rich>
          </c:tx>
          <c:layout>
            <c:manualLayout>
              <c:xMode val="edge"/>
              <c:yMode val="edge"/>
              <c:x val="1.3433405133728236E-3"/>
              <c:y val="0.32186458333333334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25"/>
      </c:valAx>
      <c:valAx>
        <c:axId val="24252416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5067918686052777"/>
              <c:y val="0.31881303418803419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4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86806664123108224"/>
          <c:w val="0.99634800394414247"/>
          <c:h val="0.1297574293102717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600" b="0" i="0" u="none" strike="noStrike" kern="1200" spc="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nb-NO" sz="70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Prosent</a:t>
            </a:r>
          </a:p>
        </c:rich>
      </c:tx>
      <c:layout>
        <c:manualLayout>
          <c:xMode val="edge"/>
          <c:yMode val="edge"/>
          <c:x val="0.46854300311649255"/>
          <c:y val="0.586654263022758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spc="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2.4385606060606059E-2"/>
          <c:y val="9.0338624338624343E-2"/>
          <c:w val="0.97561439393939398"/>
          <c:h val="0.4757837301587301"/>
        </c:manualLayout>
      </c:layout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rgbClr val="002A8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5F2-4C17-983A-8ED5DA77106A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5F2-4C17-983A-8ED5DA77106A}"/>
              </c:ext>
            </c:extLst>
          </c:dPt>
          <c:dPt>
            <c:idx val="2"/>
            <c:bubble3D val="0"/>
            <c:spPr>
              <a:solidFill>
                <a:srgbClr val="2449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5F2-4C17-983A-8ED5DA77106A}"/>
              </c:ext>
            </c:extLst>
          </c:dPt>
          <c:dPt>
            <c:idx val="3"/>
            <c:bubble3D val="0"/>
            <c:spPr>
              <a:solidFill>
                <a:srgbClr val="71C2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5F2-4C17-983A-8ED5DA77106A}"/>
              </c:ext>
            </c:extLst>
          </c:dPt>
          <c:dPt>
            <c:idx val="4"/>
            <c:bubble3D val="0"/>
            <c:spPr>
              <a:solidFill>
                <a:srgbClr val="751A2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5F2-4C17-983A-8ED5DA77106A}"/>
              </c:ext>
            </c:extLst>
          </c:dPt>
          <c:dPt>
            <c:idx val="5"/>
            <c:bubble3D val="0"/>
            <c:spPr>
              <a:solidFill>
                <a:srgbClr val="F75C4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5F2-4C17-983A-8ED5DA77106A}"/>
              </c:ext>
            </c:extLst>
          </c:dPt>
          <c:dPt>
            <c:idx val="6"/>
            <c:bubble3D val="0"/>
            <c:spPr>
              <a:solidFill>
                <a:srgbClr val="00768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5F2-4C17-983A-8ED5DA77106A}"/>
              </c:ext>
            </c:extLst>
          </c:dPt>
          <c:dPt>
            <c:idx val="7"/>
            <c:bubble3D val="0"/>
            <c:spPr>
              <a:solidFill>
                <a:srgbClr val="71C2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5F2-4C17-983A-8ED5DA77106A}"/>
              </c:ext>
            </c:extLst>
          </c:dPt>
          <c:dPt>
            <c:idx val="8"/>
            <c:bubble3D val="0"/>
            <c:spPr>
              <a:solidFill>
                <a:srgbClr val="751A2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5F2-4C17-983A-8ED5DA77106A}"/>
              </c:ext>
            </c:extLst>
          </c:dPt>
          <c:dLbls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51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D5F2-4C17-983A-8ED5DA77106A}"/>
                </c:ext>
              </c:extLst>
            </c:dLbl>
            <c:dLbl>
              <c:idx val="8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ysClr val="windowText" lastClr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nb-N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D5F2-4C17-983A-8ED5DA7710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'3.10'!$A$5:$A$11</c:f>
              <c:strCache>
                <c:ptCount val="7"/>
                <c:pt idx="0">
                  <c:v>Aksjekapital og overkurs/medlemsinnskudd</c:v>
                </c:pt>
                <c:pt idx="1">
                  <c:v>Kapitalgruppe 1 med begrensninger</c:v>
                </c:pt>
                <c:pt idx="2">
                  <c:v>Kapitalgruppe 2</c:v>
                </c:pt>
                <c:pt idx="3">
                  <c:v>Avstemmingsreserve</c:v>
                </c:pt>
                <c:pt idx="4">
                  <c:v>herav annen innskutt egenkapital</c:v>
                </c:pt>
                <c:pt idx="5">
                  <c:v>herav annen opptjent egenkapital</c:v>
                </c:pt>
                <c:pt idx="6">
                  <c:v>herav verdivurderingsforskjeller</c:v>
                </c:pt>
              </c:strCache>
            </c:strRef>
          </c:cat>
          <c:val>
            <c:numRef>
              <c:f>'3.10'!$B$5:$B$11</c:f>
              <c:numCache>
                <c:formatCode>0</c:formatCode>
                <c:ptCount val="7"/>
                <c:pt idx="0">
                  <c:v>28.417439162415629</c:v>
                </c:pt>
                <c:pt idx="1">
                  <c:v>3.0958297873881926</c:v>
                </c:pt>
                <c:pt idx="2">
                  <c:v>17.430521727900324</c:v>
                </c:pt>
                <c:pt idx="4">
                  <c:v>15.544858022601204</c:v>
                </c:pt>
                <c:pt idx="5">
                  <c:v>38.028461494423276</c:v>
                </c:pt>
                <c:pt idx="6">
                  <c:v>-2.5171101965472298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5F2-4C17-983A-8ED5DA7710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033731894624269E-2"/>
          <c:y val="0.65717222222222227"/>
          <c:w val="0.98096635802469134"/>
          <c:h val="0.34282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968020833333333"/>
          <c:y val="5.6983707264957266E-2"/>
          <c:w val="0.71284930555555559"/>
          <c:h val="0.516759538995188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'3.11'!$A$6</c:f>
              <c:strCache>
                <c:ptCount val="1"/>
                <c:pt idx="0">
                  <c:v>Kapitalgruppe 2 (v.a.)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Lbls>
            <c:delete val="1"/>
          </c:dLbls>
          <c:cat>
            <c:strRef>
              <c:f>'3.11'!$B$5:$G$5</c:f>
              <c:strCache>
                <c:ptCount val="6"/>
                <c:pt idx="0">
                  <c:v>31.12.2016</c:v>
                </c:pt>
                <c:pt idx="1">
                  <c:v>31.12.2017</c:v>
                </c:pt>
                <c:pt idx="2">
                  <c:v>31.12.2018</c:v>
                </c:pt>
                <c:pt idx="3">
                  <c:v>31.12.2019</c:v>
                </c:pt>
                <c:pt idx="4">
                  <c:v>31.12.2020</c:v>
                </c:pt>
                <c:pt idx="5">
                  <c:v>31.12.2021</c:v>
                </c:pt>
              </c:strCache>
            </c:strRef>
          </c:cat>
          <c:val>
            <c:numRef>
              <c:f>'3.11'!$B$6:$G$6</c:f>
              <c:numCache>
                <c:formatCode>_-* #\ ##0.0_-;\-* #\ ##0.0_-;_-* "-"??_-;_-@_-</c:formatCode>
                <c:ptCount val="6"/>
                <c:pt idx="0">
                  <c:v>22.039000000000001</c:v>
                </c:pt>
                <c:pt idx="1">
                  <c:v>22.742999999999999</c:v>
                </c:pt>
                <c:pt idx="2">
                  <c:v>24.364999999999998</c:v>
                </c:pt>
                <c:pt idx="3">
                  <c:v>25.955546999999999</c:v>
                </c:pt>
                <c:pt idx="4">
                  <c:v>27.875378000000001</c:v>
                </c:pt>
                <c:pt idx="5">
                  <c:v>28.753307017999994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2-49E4-B853-B984275E002D}"/>
            </c:ext>
          </c:extLst>
        </c:ser>
        <c:ser>
          <c:idx val="1"/>
          <c:order val="1"/>
          <c:tx>
            <c:strRef>
              <c:f>'3.11'!$A$7</c:f>
              <c:strCache>
                <c:ptCount val="1"/>
                <c:pt idx="0">
                  <c:v>Solvenskapitalkrav (v.a.)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Lbls>
            <c:delete val="1"/>
          </c:dLbls>
          <c:cat>
            <c:strRef>
              <c:f>'3.11'!$B$5:$G$5</c:f>
              <c:strCache>
                <c:ptCount val="6"/>
                <c:pt idx="0">
                  <c:v>31.12.2016</c:v>
                </c:pt>
                <c:pt idx="1">
                  <c:v>31.12.2017</c:v>
                </c:pt>
                <c:pt idx="2">
                  <c:v>31.12.2018</c:v>
                </c:pt>
                <c:pt idx="3">
                  <c:v>31.12.2019</c:v>
                </c:pt>
                <c:pt idx="4">
                  <c:v>31.12.2020</c:v>
                </c:pt>
                <c:pt idx="5">
                  <c:v>31.12.2021</c:v>
                </c:pt>
              </c:strCache>
            </c:strRef>
          </c:cat>
          <c:val>
            <c:numRef>
              <c:f>'3.11'!$B$7:$G$7</c:f>
              <c:numCache>
                <c:formatCode>_-* #\ ##0.0_-;\-* #\ ##0.0_-;_-* "-"??_-;_-@_-</c:formatCode>
                <c:ptCount val="6"/>
                <c:pt idx="0">
                  <c:v>64.150000000000006</c:v>
                </c:pt>
                <c:pt idx="1">
                  <c:v>64.882000000000005</c:v>
                </c:pt>
                <c:pt idx="2">
                  <c:v>63.2</c:v>
                </c:pt>
                <c:pt idx="3">
                  <c:v>66.239313999999993</c:v>
                </c:pt>
                <c:pt idx="4">
                  <c:v>70.742165</c:v>
                </c:pt>
                <c:pt idx="5">
                  <c:v>71.460290419000003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52-49E4-B853-B984275E00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'3.11'!$A$8</c:f>
              <c:strCache>
                <c:ptCount val="1"/>
                <c:pt idx="0">
                  <c:v>Kapitalgruppe 2 som andel av solvenskapitalkravet (h.a)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'3.11'!$B$5:$G$5</c:f>
              <c:strCache>
                <c:ptCount val="6"/>
                <c:pt idx="0">
                  <c:v>31.12.2016</c:v>
                </c:pt>
                <c:pt idx="1">
                  <c:v>31.12.2017</c:v>
                </c:pt>
                <c:pt idx="2">
                  <c:v>31.12.2018</c:v>
                </c:pt>
                <c:pt idx="3">
                  <c:v>31.12.2019</c:v>
                </c:pt>
                <c:pt idx="4">
                  <c:v>31.12.2020</c:v>
                </c:pt>
                <c:pt idx="5">
                  <c:v>31.12.2021</c:v>
                </c:pt>
              </c:strCache>
            </c:strRef>
          </c:cat>
          <c:val>
            <c:numRef>
              <c:f>'3.11'!$B$8:$G$8</c:f>
              <c:numCache>
                <c:formatCode>_-* #\ ##0.0_-;\-* #\ ##0.0_-;_-* "-"??_-;_-@_-</c:formatCode>
                <c:ptCount val="6"/>
                <c:pt idx="0">
                  <c:v>34.355416991426345</c:v>
                </c:pt>
                <c:pt idx="1">
                  <c:v>35.052865201442614</c:v>
                </c:pt>
                <c:pt idx="2">
                  <c:v>38.552215189873415</c:v>
                </c:pt>
                <c:pt idx="3">
                  <c:v>39.184504537592282</c:v>
                </c:pt>
                <c:pt idx="4">
                  <c:v>39.404191262735601</c:v>
                </c:pt>
                <c:pt idx="5">
                  <c:v>40.236762052614061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52-49E4-B853-B984275E00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8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sz="700" b="0" i="0" u="none" strike="noStrike" baseline="0">
                    <a:effectLst/>
                  </a:rPr>
                  <a:t>Mrd-kr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1.3433405133728236E-3"/>
              <c:y val="0.32186458333333334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20"/>
      </c:valAx>
      <c:valAx>
        <c:axId val="242524160"/>
        <c:scaling>
          <c:orientation val="minMax"/>
          <c:max val="45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5067918686052777"/>
              <c:y val="0.31881303418803419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15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5.6988888888888888E-3"/>
          <c:y val="0.82184939017567427"/>
          <c:w val="0.99430098039215686"/>
          <c:h val="0.1759744880832494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785849673202615"/>
          <c:y val="3.2256080723995294E-2"/>
          <c:w val="0.72090261437908498"/>
          <c:h val="0.64235634920634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'4.1'!$B$6</c:f>
              <c:strCache>
                <c:ptCount val="1"/>
                <c:pt idx="0">
                  <c:v>Solvenskapitalkrav (v.a.)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'4.1'!$A$7:$A$13</c:f>
              <c:strCache>
                <c:ptCount val="7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31.12.20</c:v>
                </c:pt>
                <c:pt idx="6">
                  <c:v>31.12.21</c:v>
                </c:pt>
              </c:strCache>
            </c:strRef>
          </c:cat>
          <c:val>
            <c:numRef>
              <c:f>'4.1'!$B$7:$B$13</c:f>
              <c:numCache>
                <c:formatCode>_-* #\ ##0_-;\-* #\ ##0_-;_-* "-"??_-;_-@_-</c:formatCode>
                <c:ptCount val="7"/>
                <c:pt idx="0">
                  <c:v>38.033997144000018</c:v>
                </c:pt>
                <c:pt idx="1">
                  <c:v>37.696348856000007</c:v>
                </c:pt>
                <c:pt idx="2">
                  <c:v>38.947948986999997</c:v>
                </c:pt>
                <c:pt idx="3">
                  <c:v>35.180415680000017</c:v>
                </c:pt>
                <c:pt idx="4">
                  <c:v>35.607714429000005</c:v>
                </c:pt>
                <c:pt idx="5">
                  <c:v>37.746403277999995</c:v>
                </c:pt>
                <c:pt idx="6">
                  <c:v>40.827909704000007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0-4D73-98B4-3FB9EE9857F0}"/>
            </c:ext>
          </c:extLst>
        </c:ser>
        <c:ser>
          <c:idx val="1"/>
          <c:order val="1"/>
          <c:tx>
            <c:strRef>
              <c:f>'4.1'!$C$6</c:f>
              <c:strCache>
                <c:ptCount val="1"/>
                <c:pt idx="0">
                  <c:v>Solvenskapital (v.a.)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'4.1'!$A$7:$A$13</c:f>
              <c:strCache>
                <c:ptCount val="7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31.12.20</c:v>
                </c:pt>
                <c:pt idx="6">
                  <c:v>31.12.21</c:v>
                </c:pt>
              </c:strCache>
            </c:strRef>
          </c:cat>
          <c:val>
            <c:numRef>
              <c:f>'4.1'!$C$7:$C$13</c:f>
              <c:numCache>
                <c:formatCode>_-* #\ ##0_-;\-* #\ ##0_-;_-* "-"??_-;_-@_-</c:formatCode>
                <c:ptCount val="7"/>
                <c:pt idx="0">
                  <c:v>69.164906235000018</c:v>
                </c:pt>
                <c:pt idx="1">
                  <c:v>71.527952452000008</c:v>
                </c:pt>
                <c:pt idx="2">
                  <c:v>74.658029744999993</c:v>
                </c:pt>
                <c:pt idx="3">
                  <c:v>75.233451274000018</c:v>
                </c:pt>
                <c:pt idx="4">
                  <c:v>83.85321320099996</c:v>
                </c:pt>
                <c:pt idx="5">
                  <c:v>80.007645167999968</c:v>
                </c:pt>
                <c:pt idx="6">
                  <c:v>84.542482368400002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0-4D73-98B4-3FB9EE985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lineChart>
        <c:grouping val="standard"/>
        <c:varyColors val="0"/>
        <c:ser>
          <c:idx val="2"/>
          <c:order val="2"/>
          <c:tx>
            <c:strRef>
              <c:f>'4.1'!$D$6</c:f>
              <c:strCache>
                <c:ptCount val="1"/>
                <c:pt idx="0">
                  <c:v>Solvenskapitaldekning (h.a.)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'4.1'!$A$7:$A$13</c:f>
              <c:strCache>
                <c:ptCount val="7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31.12.20</c:v>
                </c:pt>
                <c:pt idx="6">
                  <c:v>31.12.21</c:v>
                </c:pt>
              </c:strCache>
            </c:strRef>
          </c:cat>
          <c:val>
            <c:numRef>
              <c:f>'4.1'!$D$7:$D$13</c:f>
              <c:numCache>
                <c:formatCode>_-* #\ ##0_-;\-* #\ ##0_-;_-* "-"??_-;_-@_-</c:formatCode>
                <c:ptCount val="7"/>
                <c:pt idx="0">
                  <c:v>181.85021672356885</c:v>
                </c:pt>
                <c:pt idx="1">
                  <c:v>189.74769340456996</c:v>
                </c:pt>
                <c:pt idx="2">
                  <c:v>191.68667846904921</c:v>
                </c:pt>
                <c:pt idx="3">
                  <c:v>213.85037618179723</c:v>
                </c:pt>
                <c:pt idx="4">
                  <c:v>235.49170326053658</c:v>
                </c:pt>
                <c:pt idx="5">
                  <c:v>211.96097699361835</c:v>
                </c:pt>
                <c:pt idx="6">
                  <c:v>207.07031778341849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40-4D73-98B4-3FB9EE985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29400"/>
        <c:axId val="462529072"/>
      </c:lineChart>
      <c:catAx>
        <c:axId val="939568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>
                    <a:solidFill>
                      <a:schemeClr val="tx1"/>
                    </a:solidFill>
                  </a:rPr>
                  <a:t>Mrd. kroner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10"/>
      </c:valAx>
      <c:valAx>
        <c:axId val="462529072"/>
        <c:scaling>
          <c:orientation val="minMax"/>
          <c:min val="0"/>
        </c:scaling>
        <c:delete val="0"/>
        <c:axPos val="r"/>
        <c:title>
          <c:tx>
            <c:rich>
              <a:bodyPr/>
              <a:lstStyle/>
              <a:p>
                <a:pPr lvl="0" algn="ctr" rtl="0"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b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crossAx val="462529400"/>
        <c:crosses val="max"/>
        <c:crossBetween val="between"/>
      </c:valAx>
      <c:catAx>
        <c:axId val="462529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252907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3038642388075608E-2"/>
          <c:y val="0.84466666666666668"/>
          <c:w val="0.89999990063997792"/>
          <c:h val="0.1553333333333333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5005176238921"/>
          <c:y val="6.5136987164730237E-2"/>
          <c:w val="0.77493804694147528"/>
          <c:h val="0.744461241620750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'4.2'!$A$6</c:f>
              <c:strCache>
                <c:ptCount val="1"/>
                <c:pt idx="0">
                  <c:v>Solvenskapitaldekning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val>
            <c:numRef>
              <c:f>'4.2'!$A$7:$A$53</c:f>
              <c:numCache>
                <c:formatCode>0.0</c:formatCode>
                <c:ptCount val="47"/>
                <c:pt idx="0">
                  <c:v>563.23837128260504</c:v>
                </c:pt>
                <c:pt idx="1">
                  <c:v>416.81785654654999</c:v>
                </c:pt>
                <c:pt idx="2">
                  <c:v>411.52788077495501</c:v>
                </c:pt>
                <c:pt idx="3">
                  <c:v>385.77959594787598</c:v>
                </c:pt>
                <c:pt idx="4">
                  <c:v>382.358639048523</c:v>
                </c:pt>
                <c:pt idx="5">
                  <c:v>377.77576655978902</c:v>
                </c:pt>
                <c:pt idx="6">
                  <c:v>373.45986629723899</c:v>
                </c:pt>
                <c:pt idx="7">
                  <c:v>369.650413365345</c:v>
                </c:pt>
                <c:pt idx="8">
                  <c:v>343.32169989063198</c:v>
                </c:pt>
                <c:pt idx="9">
                  <c:v>339.74270047182199</c:v>
                </c:pt>
                <c:pt idx="10">
                  <c:v>338.40621659713401</c:v>
                </c:pt>
                <c:pt idx="11">
                  <c:v>315.21465226368701</c:v>
                </c:pt>
                <c:pt idx="12">
                  <c:v>298.950024976473</c:v>
                </c:pt>
                <c:pt idx="13">
                  <c:v>291.63089963199599</c:v>
                </c:pt>
                <c:pt idx="14">
                  <c:v>282.73068553790898</c:v>
                </c:pt>
                <c:pt idx="15">
                  <c:v>279.044675135501</c:v>
                </c:pt>
                <c:pt idx="16">
                  <c:v>276.75631188938701</c:v>
                </c:pt>
                <c:pt idx="17">
                  <c:v>275.70360954482402</c:v>
                </c:pt>
                <c:pt idx="18">
                  <c:v>269.01938367722698</c:v>
                </c:pt>
                <c:pt idx="19">
                  <c:v>258.02856420630201</c:v>
                </c:pt>
                <c:pt idx="20">
                  <c:v>257.00505422389</c:v>
                </c:pt>
                <c:pt idx="21">
                  <c:v>255.517624215849</c:v>
                </c:pt>
                <c:pt idx="22">
                  <c:v>250.57821459980599</c:v>
                </c:pt>
                <c:pt idx="23">
                  <c:v>244.50672080766401</c:v>
                </c:pt>
                <c:pt idx="24">
                  <c:v>239.292401477819</c:v>
                </c:pt>
                <c:pt idx="25">
                  <c:v>228.46907882291899</c:v>
                </c:pt>
                <c:pt idx="26">
                  <c:v>224.00889305093801</c:v>
                </c:pt>
                <c:pt idx="27">
                  <c:v>222.36569637396801</c:v>
                </c:pt>
                <c:pt idx="28">
                  <c:v>221.78830174555301</c:v>
                </c:pt>
                <c:pt idx="29">
                  <c:v>216.293538825647</c:v>
                </c:pt>
                <c:pt idx="30">
                  <c:v>206.73840468190301</c:v>
                </c:pt>
                <c:pt idx="31">
                  <c:v>206.34798871406699</c:v>
                </c:pt>
                <c:pt idx="32">
                  <c:v>205.17004471203899</c:v>
                </c:pt>
                <c:pt idx="33">
                  <c:v>195.70310740146601</c:v>
                </c:pt>
                <c:pt idx="34">
                  <c:v>187.593570477817</c:v>
                </c:pt>
                <c:pt idx="35">
                  <c:v>184.62850444436901</c:v>
                </c:pt>
                <c:pt idx="36">
                  <c:v>184.22552171573199</c:v>
                </c:pt>
                <c:pt idx="37">
                  <c:v>183.21337772055401</c:v>
                </c:pt>
                <c:pt idx="38">
                  <c:v>180.69419518364199</c:v>
                </c:pt>
                <c:pt idx="39">
                  <c:v>176.843452740673</c:v>
                </c:pt>
                <c:pt idx="40">
                  <c:v>169.811256388022</c:v>
                </c:pt>
                <c:pt idx="41">
                  <c:v>167.88622277108701</c:v>
                </c:pt>
                <c:pt idx="42">
                  <c:v>160.12885704557399</c:v>
                </c:pt>
                <c:pt idx="43">
                  <c:v>157.41363124629399</c:v>
                </c:pt>
                <c:pt idx="44">
                  <c:v>149.59291673958899</c:v>
                </c:pt>
                <c:pt idx="45">
                  <c:v>121.950329431931</c:v>
                </c:pt>
                <c:pt idx="46">
                  <c:v>46.518662914898897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3C-40A4-8968-D1C01476B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3887464"/>
        <c:axId val="1073887792"/>
      </c:barChart>
      <c:barChart>
        <c:barDir val="col"/>
        <c:grouping val="clustered"/>
        <c:varyColors val="0"/>
        <c:ser>
          <c:idx val="1"/>
          <c:order val="1"/>
          <c:tx>
            <c:strRef>
              <c:f>'4.2'!$C$6</c:f>
              <c:strCache>
                <c:ptCount val="1"/>
                <c:pt idx="0">
                  <c:v>Foretak med FK &gt; 5 mrd. kr.</c:v>
                </c:pt>
              </c:strCache>
            </c:strRef>
          </c:tx>
          <c:spPr>
            <a:solidFill>
              <a:srgbClr val="F75C45"/>
            </a:solidFill>
            <a:ln w="28575" cap="rnd">
              <a:noFill/>
              <a:prstDash val="sysDot"/>
              <a:round/>
            </a:ln>
            <a:effectLst/>
          </c:spPr>
          <c:invertIfNegative val="0"/>
          <c:val>
            <c:numRef>
              <c:f>'4.2'!$C$7:$C$53</c:f>
              <c:numCache>
                <c:formatCode>General</c:formatCode>
                <c:ptCount val="47"/>
                <c:pt idx="21" formatCode="0.0">
                  <c:v>255.517624215849</c:v>
                </c:pt>
                <c:pt idx="26" formatCode="0.0">
                  <c:v>224.00889305093801</c:v>
                </c:pt>
                <c:pt idx="30" formatCode="0.0">
                  <c:v>206.73840468190301</c:v>
                </c:pt>
                <c:pt idx="31" formatCode="0.0">
                  <c:v>206.34798871406699</c:v>
                </c:pt>
                <c:pt idx="32" formatCode="0.0">
                  <c:v>205.17004471203899</c:v>
                </c:pt>
                <c:pt idx="33" formatCode="0.0">
                  <c:v>195.70310740146601</c:v>
                </c:pt>
                <c:pt idx="34" formatCode="0.0">
                  <c:v>187.593570477817</c:v>
                </c:pt>
                <c:pt idx="41" formatCode="0.0">
                  <c:v>167.88622277108701</c:v>
                </c:pt>
                <c:pt idx="44" formatCode="0.0">
                  <c:v>149.59291673958899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3C-40A4-8968-D1C01476B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307200"/>
        <c:axId val="930306216"/>
      </c:barChart>
      <c:lineChart>
        <c:grouping val="standard"/>
        <c:varyColors val="0"/>
        <c:ser>
          <c:idx val="2"/>
          <c:order val="2"/>
          <c:tx>
            <c:strRef>
              <c:f>'4.2'!$B$6</c:f>
              <c:strCache>
                <c:ptCount val="1"/>
                <c:pt idx="0">
                  <c:v>Median</c:v>
                </c:pt>
              </c:strCache>
            </c:strRef>
          </c:tx>
          <c:spPr>
            <a:ln w="19050">
              <a:solidFill>
                <a:srgbClr val="52A9FF"/>
              </a:solidFill>
              <a:prstDash val="sysDash"/>
            </a:ln>
            <a:effectLst/>
          </c:spPr>
          <c:marker>
            <c:symbol val="none"/>
          </c:marker>
          <c:val>
            <c:numRef>
              <c:f>'4.2'!$B$7:$B$53</c:f>
              <c:numCache>
                <c:formatCode>0.0</c:formatCode>
                <c:ptCount val="47"/>
                <c:pt idx="0">
                  <c:v>244.50672080766401</c:v>
                </c:pt>
                <c:pt idx="1">
                  <c:v>244.50672080766401</c:v>
                </c:pt>
                <c:pt idx="2">
                  <c:v>244.50672080766401</c:v>
                </c:pt>
                <c:pt idx="3">
                  <c:v>244.50672080766401</c:v>
                </c:pt>
                <c:pt idx="4">
                  <c:v>244.50672080766401</c:v>
                </c:pt>
                <c:pt idx="5">
                  <c:v>244.50672080766401</c:v>
                </c:pt>
                <c:pt idx="6">
                  <c:v>244.50672080766401</c:v>
                </c:pt>
                <c:pt idx="7">
                  <c:v>244.50672080766401</c:v>
                </c:pt>
                <c:pt idx="8">
                  <c:v>244.50672080766401</c:v>
                </c:pt>
                <c:pt idx="9">
                  <c:v>244.50672080766401</c:v>
                </c:pt>
                <c:pt idx="10">
                  <c:v>244.50672080766401</c:v>
                </c:pt>
                <c:pt idx="11">
                  <c:v>244.50672080766401</c:v>
                </c:pt>
                <c:pt idx="12">
                  <c:v>244.50672080766401</c:v>
                </c:pt>
                <c:pt idx="13">
                  <c:v>244.50672080766401</c:v>
                </c:pt>
                <c:pt idx="14">
                  <c:v>244.50672080766401</c:v>
                </c:pt>
                <c:pt idx="15">
                  <c:v>244.50672080766401</c:v>
                </c:pt>
                <c:pt idx="16">
                  <c:v>244.50672080766401</c:v>
                </c:pt>
                <c:pt idx="17">
                  <c:v>244.50672080766401</c:v>
                </c:pt>
                <c:pt idx="18">
                  <c:v>244.50672080766401</c:v>
                </c:pt>
                <c:pt idx="19">
                  <c:v>244.50672080766401</c:v>
                </c:pt>
                <c:pt idx="20">
                  <c:v>244.50672080766401</c:v>
                </c:pt>
                <c:pt idx="21">
                  <c:v>244.50672080766401</c:v>
                </c:pt>
                <c:pt idx="22">
                  <c:v>244.50672080766401</c:v>
                </c:pt>
                <c:pt idx="23">
                  <c:v>244.50672080766401</c:v>
                </c:pt>
                <c:pt idx="24">
                  <c:v>244.50672080766401</c:v>
                </c:pt>
                <c:pt idx="25">
                  <c:v>244.50672080766401</c:v>
                </c:pt>
                <c:pt idx="26">
                  <c:v>244.50672080766401</c:v>
                </c:pt>
                <c:pt idx="27">
                  <c:v>244.50672080766401</c:v>
                </c:pt>
                <c:pt idx="28">
                  <c:v>244.50672080766401</c:v>
                </c:pt>
                <c:pt idx="29">
                  <c:v>244.50672080766401</c:v>
                </c:pt>
                <c:pt idx="30">
                  <c:v>244.50672080766401</c:v>
                </c:pt>
                <c:pt idx="31">
                  <c:v>244.50672080766401</c:v>
                </c:pt>
                <c:pt idx="32">
                  <c:v>244.50672080766401</c:v>
                </c:pt>
                <c:pt idx="33">
                  <c:v>244.50672080766401</c:v>
                </c:pt>
                <c:pt idx="34">
                  <c:v>244.50672080766401</c:v>
                </c:pt>
                <c:pt idx="35">
                  <c:v>244.50672080766401</c:v>
                </c:pt>
                <c:pt idx="36">
                  <c:v>244.50672080766401</c:v>
                </c:pt>
                <c:pt idx="37">
                  <c:v>244.50672080766401</c:v>
                </c:pt>
                <c:pt idx="38">
                  <c:v>244.50672080766401</c:v>
                </c:pt>
                <c:pt idx="39">
                  <c:v>244.50672080766401</c:v>
                </c:pt>
                <c:pt idx="40">
                  <c:v>244.50672080766401</c:v>
                </c:pt>
                <c:pt idx="41">
                  <c:v>244.50672080766401</c:v>
                </c:pt>
                <c:pt idx="42">
                  <c:v>244.50672080766401</c:v>
                </c:pt>
                <c:pt idx="43">
                  <c:v>244.50672080766401</c:v>
                </c:pt>
                <c:pt idx="44">
                  <c:v>244.50672080766401</c:v>
                </c:pt>
                <c:pt idx="45">
                  <c:v>244.50672080766401</c:v>
                </c:pt>
                <c:pt idx="46">
                  <c:v>244.50672080766401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3C-40A4-8968-D1C01476B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87464"/>
        <c:axId val="1073887792"/>
      </c:lineChart>
      <c:catAx>
        <c:axId val="1073887464"/>
        <c:scaling>
          <c:orientation val="minMax"/>
        </c:scaling>
        <c:delete val="1"/>
        <c:axPos val="b"/>
        <c:majorTickMark val="none"/>
        <c:minorTickMark val="none"/>
        <c:tickLblPos val="nextTo"/>
        <c:crossAx val="1073887792"/>
        <c:crosses val="autoZero"/>
        <c:auto val="1"/>
        <c:lblAlgn val="ctr"/>
        <c:lblOffset val="100"/>
        <c:noMultiLvlLbl val="0"/>
      </c:catAx>
      <c:valAx>
        <c:axId val="1073887792"/>
        <c:scaling>
          <c:orientation val="minMax"/>
          <c:max val="6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nb-NO"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4944881889763806E-4"/>
              <c:y val="0.288779969363066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73887464"/>
        <c:crosses val="autoZero"/>
        <c:crossBetween val="between"/>
      </c:valAx>
      <c:valAx>
        <c:axId val="930306216"/>
        <c:scaling>
          <c:orientation val="minMax"/>
          <c:max val="60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30307200"/>
        <c:crosses val="max"/>
        <c:crossBetween val="between"/>
      </c:valAx>
      <c:catAx>
        <c:axId val="930307200"/>
        <c:scaling>
          <c:orientation val="minMax"/>
        </c:scaling>
        <c:delete val="1"/>
        <c:axPos val="b"/>
        <c:majorTickMark val="out"/>
        <c:minorTickMark val="none"/>
        <c:tickLblPos val="nextTo"/>
        <c:crossAx val="93030621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699716991935089"/>
          <c:y val="0.82637742488311305"/>
          <c:w val="0.76600533298434459"/>
          <c:h val="0.14364348965996951"/>
        </c:manualLayout>
      </c:layout>
      <c:overlay val="0"/>
      <c:txPr>
        <a:bodyPr/>
        <a:lstStyle/>
        <a:p>
          <a:pPr>
            <a:defRPr sz="7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460192475940521E-2"/>
          <c:y val="2.5231177324780987E-2"/>
          <c:w val="0.78703774038604513"/>
          <c:h val="0.47978295982232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'4.3'!$A$10</c:f>
              <c:strCache>
                <c:ptCount val="1"/>
                <c:pt idx="0">
                  <c:v> Skyggetall 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'4.3'!$B$8:$N$8</c:f>
              <c:strCache>
                <c:ptCount val="13"/>
                <c:pt idx="0">
                  <c:v> Markedsrisiko </c:v>
                </c:pt>
                <c:pt idx="1">
                  <c:v> Motpartsrisiko </c:v>
                </c:pt>
                <c:pt idx="2">
                  <c:v> Helseforsikringsrisiko </c:v>
                </c:pt>
                <c:pt idx="3">
                  <c:v> Skadeforsikringsrisiko </c:v>
                </c:pt>
                <c:pt idx="4">
                  <c:v> Helse- og skaderisiko Gj. </c:v>
                </c:pt>
                <c:pt idx="5">
                  <c:v> Samlet risiko </c:v>
                </c:pt>
                <c:pt idx="6">
                  <c:v> Diversifisering </c:v>
                </c:pt>
                <c:pt idx="7">
                  <c:v> BSCR </c:v>
                </c:pt>
                <c:pt idx="8">
                  <c:v> Operasjonell risiko </c:v>
                </c:pt>
                <c:pt idx="9">
                  <c:v> Tapsabs. evne av utsatt skatt </c:v>
                </c:pt>
                <c:pt idx="10">
                  <c:v> SCR før kapitalkravstillegg </c:v>
                </c:pt>
                <c:pt idx="11">
                  <c:v> Kapitalkravstillegg </c:v>
                </c:pt>
                <c:pt idx="12">
                  <c:v> SCR etter kapitalkravstillegg </c:v>
                </c:pt>
              </c:strCache>
            </c:strRef>
          </c:cat>
          <c:val>
            <c:numRef>
              <c:f>'4.3'!$B$10:$N$10</c:f>
              <c:numCache>
                <c:formatCode>_-* #\ ##0_-;\-* #\ ##0_-;_-* "-"??_-;_-@_-</c:formatCode>
                <c:ptCount val="13"/>
                <c:pt idx="0">
                  <c:v>0</c:v>
                </c:pt>
                <c:pt idx="1">
                  <c:v>20.5956583348</c:v>
                </c:pt>
                <c:pt idx="2">
                  <c:v>22.362534273800001</c:v>
                </c:pt>
                <c:pt idx="3">
                  <c:v>24.5311686306</c:v>
                </c:pt>
                <c:pt idx="4">
                  <c:v>43.753449708299996</c:v>
                </c:pt>
                <c:pt idx="5">
                  <c:v>0</c:v>
                </c:pt>
                <c:pt idx="6">
                  <c:v>41.356829340099999</c:v>
                </c:pt>
                <c:pt idx="7">
                  <c:v>0</c:v>
                </c:pt>
                <c:pt idx="8">
                  <c:v>41.356829340099999</c:v>
                </c:pt>
                <c:pt idx="9">
                  <c:v>38.633504683599995</c:v>
                </c:pt>
                <c:pt idx="10">
                  <c:v>0</c:v>
                </c:pt>
                <c:pt idx="11">
                  <c:v>38.633504683599995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3-404C-BBB5-49EC9B34597C}"/>
            </c:ext>
          </c:extLst>
        </c:ser>
        <c:ser>
          <c:idx val="2"/>
          <c:order val="2"/>
          <c:tx>
            <c:strRef>
              <c:f>'4.3'!$A$11</c:f>
              <c:strCache>
                <c:ptCount val="1"/>
                <c:pt idx="0">
                  <c:v> Positivt bidrag til SCR (uten Gjensidige) 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'4.3'!$B$8:$N$8</c:f>
              <c:strCache>
                <c:ptCount val="13"/>
                <c:pt idx="0">
                  <c:v> Markedsrisiko </c:v>
                </c:pt>
                <c:pt idx="1">
                  <c:v> Motpartsrisiko </c:v>
                </c:pt>
                <c:pt idx="2">
                  <c:v> Helseforsikringsrisiko </c:v>
                </c:pt>
                <c:pt idx="3">
                  <c:v> Skadeforsikringsrisiko </c:v>
                </c:pt>
                <c:pt idx="4">
                  <c:v> Helse- og skaderisiko Gj. </c:v>
                </c:pt>
                <c:pt idx="5">
                  <c:v> Samlet risiko </c:v>
                </c:pt>
                <c:pt idx="6">
                  <c:v> Diversifisering </c:v>
                </c:pt>
                <c:pt idx="7">
                  <c:v> BSCR </c:v>
                </c:pt>
                <c:pt idx="8">
                  <c:v> Operasjonell risiko </c:v>
                </c:pt>
                <c:pt idx="9">
                  <c:v> Tapsabs. evne av utsatt skatt </c:v>
                </c:pt>
                <c:pt idx="10">
                  <c:v> SCR før kapitalkravstillegg </c:v>
                </c:pt>
                <c:pt idx="11">
                  <c:v> Kapitalkravstillegg </c:v>
                </c:pt>
                <c:pt idx="12">
                  <c:v> SCR etter kapitalkravstillegg </c:v>
                </c:pt>
              </c:strCache>
            </c:strRef>
          </c:cat>
          <c:val>
            <c:numRef>
              <c:f>'4.3'!$B$11:$N$11</c:f>
              <c:numCache>
                <c:formatCode>_-* #\ ##0_-;\-* #\ ##0_-;_-* "-"??_-;_-@_-</c:formatCode>
                <c:ptCount val="13"/>
                <c:pt idx="0">
                  <c:v>13.644658334799999</c:v>
                </c:pt>
                <c:pt idx="1">
                  <c:v>1.5368759390000002</c:v>
                </c:pt>
                <c:pt idx="2">
                  <c:v>2.1686343568000002</c:v>
                </c:pt>
                <c:pt idx="3">
                  <c:v>19.2222810777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1.3250732898000002</c:v>
                </c:pt>
                <c:pt idx="9">
                  <c:v>0</c:v>
                </c:pt>
                <c:pt idx="10">
                  <c:v>0</c:v>
                </c:pt>
                <c:pt idx="11">
                  <c:v>2.4871657599999999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23-404C-BBB5-49EC9B34597C}"/>
            </c:ext>
          </c:extLst>
        </c:ser>
        <c:ser>
          <c:idx val="3"/>
          <c:order val="3"/>
          <c:tx>
            <c:strRef>
              <c:f>'4.3'!$A$12</c:f>
              <c:strCache>
                <c:ptCount val="1"/>
                <c:pt idx="0">
                  <c:v> Positivt bidrag til SCR (Gjensidige PIM) 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'4.3'!$B$8:$N$8</c:f>
              <c:strCache>
                <c:ptCount val="13"/>
                <c:pt idx="0">
                  <c:v> Markedsrisiko </c:v>
                </c:pt>
                <c:pt idx="1">
                  <c:v> Motpartsrisiko </c:v>
                </c:pt>
                <c:pt idx="2">
                  <c:v> Helseforsikringsrisiko </c:v>
                </c:pt>
                <c:pt idx="3">
                  <c:v> Skadeforsikringsrisiko </c:v>
                </c:pt>
                <c:pt idx="4">
                  <c:v> Helse- og skaderisiko Gj. </c:v>
                </c:pt>
                <c:pt idx="5">
                  <c:v> Samlet risiko </c:v>
                </c:pt>
                <c:pt idx="6">
                  <c:v> Diversifisering </c:v>
                </c:pt>
                <c:pt idx="7">
                  <c:v> BSCR </c:v>
                </c:pt>
                <c:pt idx="8">
                  <c:v> Operasjonell risiko </c:v>
                </c:pt>
                <c:pt idx="9">
                  <c:v> Tapsabs. evne av utsatt skatt </c:v>
                </c:pt>
                <c:pt idx="10">
                  <c:v> SCR før kapitalkravstillegg </c:v>
                </c:pt>
                <c:pt idx="11">
                  <c:v> Kapitalkravstillegg </c:v>
                </c:pt>
                <c:pt idx="12">
                  <c:v> SCR etter kapitalkravstillegg </c:v>
                </c:pt>
              </c:strCache>
            </c:strRef>
          </c:cat>
          <c:val>
            <c:numRef>
              <c:f>'4.3'!$B$12:$N$12</c:f>
              <c:numCache>
                <c:formatCode>_-* #\ ##0_-;\-* #\ ##0_-;_-* "-"??_-;_-@_-</c:formatCode>
                <c:ptCount val="13"/>
                <c:pt idx="0">
                  <c:v>6.9509999999999996</c:v>
                </c:pt>
                <c:pt idx="1">
                  <c:v>0.23</c:v>
                </c:pt>
                <c:pt idx="2">
                  <c:v>0</c:v>
                </c:pt>
                <c:pt idx="3">
                  <c:v>0</c:v>
                </c:pt>
                <c:pt idx="4">
                  <c:v>9.09</c:v>
                </c:pt>
                <c:pt idx="5">
                  <c:v>0</c:v>
                </c:pt>
                <c:pt idx="7">
                  <c:v>0</c:v>
                </c:pt>
                <c:pt idx="8">
                  <c:v>0.873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23-404C-BBB5-49EC9B34597C}"/>
            </c:ext>
          </c:extLst>
        </c:ser>
        <c:ser>
          <c:idx val="4"/>
          <c:order val="4"/>
          <c:tx>
            <c:strRef>
              <c:f>'4.3'!$A$13</c:f>
              <c:strCache>
                <c:ptCount val="1"/>
                <c:pt idx="0">
                  <c:v> Negativt bidrag til SCR (uten Gjensidige) 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'4.3'!$B$8:$N$8</c:f>
              <c:strCache>
                <c:ptCount val="13"/>
                <c:pt idx="0">
                  <c:v> Markedsrisiko </c:v>
                </c:pt>
                <c:pt idx="1">
                  <c:v> Motpartsrisiko </c:v>
                </c:pt>
                <c:pt idx="2">
                  <c:v> Helseforsikringsrisiko </c:v>
                </c:pt>
                <c:pt idx="3">
                  <c:v> Skadeforsikringsrisiko </c:v>
                </c:pt>
                <c:pt idx="4">
                  <c:v> Helse- og skaderisiko Gj. </c:v>
                </c:pt>
                <c:pt idx="5">
                  <c:v> Samlet risiko </c:v>
                </c:pt>
                <c:pt idx="6">
                  <c:v> Diversifisering </c:v>
                </c:pt>
                <c:pt idx="7">
                  <c:v> BSCR </c:v>
                </c:pt>
                <c:pt idx="8">
                  <c:v> Operasjonell risiko </c:v>
                </c:pt>
                <c:pt idx="9">
                  <c:v> Tapsabs. evne av utsatt skatt </c:v>
                </c:pt>
                <c:pt idx="10">
                  <c:v> SCR før kapitalkravstillegg </c:v>
                </c:pt>
                <c:pt idx="11">
                  <c:v> Kapitalkravstillegg </c:v>
                </c:pt>
                <c:pt idx="12">
                  <c:v> SCR etter kapitalkravstillegg </c:v>
                </c:pt>
              </c:strCache>
            </c:strRef>
          </c:cat>
          <c:val>
            <c:numRef>
              <c:f>'4.3'!$B$13:$N$13</c:f>
              <c:numCache>
                <c:formatCode>_-* #\ ##0_-;\-* #\ ##0_-;_-* "-"??_-;_-@_-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7.9761203681999984</c:v>
                </c:pt>
                <c:pt idx="7">
                  <c:v>0</c:v>
                </c:pt>
                <c:pt idx="8">
                  <c:v>0</c:v>
                </c:pt>
                <c:pt idx="9">
                  <c:v>2.0603979463000002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23-404C-BBB5-49EC9B34597C}"/>
            </c:ext>
          </c:extLst>
        </c:ser>
        <c:ser>
          <c:idx val="5"/>
          <c:order val="5"/>
          <c:tx>
            <c:strRef>
              <c:f>'4.3'!$A$14</c:f>
              <c:strCache>
                <c:ptCount val="1"/>
                <c:pt idx="0">
                  <c:v> Negativt bidrag til SCR (Gjensidige PIM) 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'4.3'!$B$8:$N$8</c:f>
              <c:strCache>
                <c:ptCount val="13"/>
                <c:pt idx="0">
                  <c:v> Markedsrisiko </c:v>
                </c:pt>
                <c:pt idx="1">
                  <c:v> Motpartsrisiko </c:v>
                </c:pt>
                <c:pt idx="2">
                  <c:v> Helseforsikringsrisiko </c:v>
                </c:pt>
                <c:pt idx="3">
                  <c:v> Skadeforsikringsrisiko </c:v>
                </c:pt>
                <c:pt idx="4">
                  <c:v> Helse- og skaderisiko Gj. </c:v>
                </c:pt>
                <c:pt idx="5">
                  <c:v> Samlet risiko </c:v>
                </c:pt>
                <c:pt idx="6">
                  <c:v> Diversifisering </c:v>
                </c:pt>
                <c:pt idx="7">
                  <c:v> BSCR </c:v>
                </c:pt>
                <c:pt idx="8">
                  <c:v> Operasjonell risiko </c:v>
                </c:pt>
                <c:pt idx="9">
                  <c:v> Tapsabs. evne av utsatt skatt </c:v>
                </c:pt>
                <c:pt idx="10">
                  <c:v> SCR før kapitalkravstillegg </c:v>
                </c:pt>
                <c:pt idx="11">
                  <c:v> Kapitalkravstillegg </c:v>
                </c:pt>
                <c:pt idx="12">
                  <c:v> SCR etter kapitalkravstillegg </c:v>
                </c:pt>
              </c:strCache>
            </c:strRef>
          </c:cat>
          <c:val>
            <c:numRef>
              <c:f>'4.3'!$B$14:$N$14</c:f>
              <c:numCache>
                <c:formatCode>_-* #\ ##0_-;\-* #\ ##0_-;_-* "-"??_-;_-@_-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3.5105</c:v>
                </c:pt>
                <c:pt idx="7">
                  <c:v>0</c:v>
                </c:pt>
                <c:pt idx="8">
                  <c:v>0</c:v>
                </c:pt>
                <c:pt idx="9">
                  <c:v>2.8610000000000002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23-404C-BBB5-49EC9B34597C}"/>
            </c:ext>
          </c:extLst>
        </c:ser>
        <c:ser>
          <c:idx val="6"/>
          <c:order val="6"/>
          <c:tx>
            <c:strRef>
              <c:f>'4.3'!$A$15</c:f>
              <c:strCache>
                <c:ptCount val="1"/>
                <c:pt idx="0">
                  <c:v> Dataetiketter 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3.8461538461538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23-404C-BBB5-49EC9B34597C}"/>
                </c:ext>
              </c:extLst>
            </c:dLbl>
            <c:dLbl>
              <c:idx val="1"/>
              <c:layout>
                <c:manualLayout>
                  <c:x val="0"/>
                  <c:y val="-2.5431424763866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23-404C-BBB5-49EC9B34597C}"/>
                </c:ext>
              </c:extLst>
            </c:dLbl>
            <c:dLbl>
              <c:idx val="2"/>
              <c:layout>
                <c:manualLayout>
                  <c:x val="0"/>
                  <c:y val="-2.5431424763866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23-404C-BBB5-49EC9B34597C}"/>
                </c:ext>
              </c:extLst>
            </c:dLbl>
            <c:dLbl>
              <c:idx val="3"/>
              <c:layout>
                <c:manualLayout>
                  <c:x val="0"/>
                  <c:y val="3.8147137145799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23-404C-BBB5-49EC9B34597C}"/>
                </c:ext>
              </c:extLst>
            </c:dLbl>
            <c:dLbl>
              <c:idx val="5"/>
              <c:layout>
                <c:manualLayout>
                  <c:x val="-2.2675736961451248E-3"/>
                  <c:y val="2.5431424763866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23-404C-BBB5-49EC9B34597C}"/>
                </c:ext>
              </c:extLst>
            </c:dLbl>
            <c:dLbl>
              <c:idx val="6"/>
              <c:layout>
                <c:manualLayout>
                  <c:x val="0"/>
                  <c:y val="1.2715712381933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23-404C-BBB5-49EC9B34597C}"/>
                </c:ext>
              </c:extLst>
            </c:dLbl>
            <c:dLbl>
              <c:idx val="7"/>
              <c:layout>
                <c:manualLayout>
                  <c:x val="0"/>
                  <c:y val="3.885311677694231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23-404C-BBB5-49EC9B34597C}"/>
                </c:ext>
              </c:extLst>
            </c:dLbl>
            <c:dLbl>
              <c:idx val="8"/>
              <c:layout>
                <c:manualLayout>
                  <c:x val="2.2675736961450415E-3"/>
                  <c:y val="-2.11928539698887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023-404C-BBB5-49EC9B34597C}"/>
                </c:ext>
              </c:extLst>
            </c:dLbl>
            <c:dLbl>
              <c:idx val="9"/>
              <c:layout>
                <c:manualLayout>
                  <c:x val="0"/>
                  <c:y val="-1.2715712381933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23-404C-BBB5-49EC9B34597C}"/>
                </c:ext>
              </c:extLst>
            </c:dLbl>
            <c:dLbl>
              <c:idx val="11"/>
              <c:layout>
                <c:manualLayout>
                  <c:x val="0"/>
                  <c:y val="-1.69542831759110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023-404C-BBB5-49EC9B3459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'4.3'!$B$8:$N$8</c:f>
              <c:strCache>
                <c:ptCount val="13"/>
                <c:pt idx="0">
                  <c:v> Markedsrisiko </c:v>
                </c:pt>
                <c:pt idx="1">
                  <c:v> Motpartsrisiko </c:v>
                </c:pt>
                <c:pt idx="2">
                  <c:v> Helseforsikringsrisiko </c:v>
                </c:pt>
                <c:pt idx="3">
                  <c:v> Skadeforsikringsrisiko </c:v>
                </c:pt>
                <c:pt idx="4">
                  <c:v> Helse- og skaderisiko Gj. </c:v>
                </c:pt>
                <c:pt idx="5">
                  <c:v> Samlet risiko </c:v>
                </c:pt>
                <c:pt idx="6">
                  <c:v> Diversifisering </c:v>
                </c:pt>
                <c:pt idx="7">
                  <c:v> BSCR </c:v>
                </c:pt>
                <c:pt idx="8">
                  <c:v> Operasjonell risiko </c:v>
                </c:pt>
                <c:pt idx="9">
                  <c:v> Tapsabs. evne av utsatt skatt </c:v>
                </c:pt>
                <c:pt idx="10">
                  <c:v> SCR før kapitalkravstillegg </c:v>
                </c:pt>
                <c:pt idx="11">
                  <c:v> Kapitalkravstillegg </c:v>
                </c:pt>
                <c:pt idx="12">
                  <c:v> SCR etter kapitalkravstillegg </c:v>
                </c:pt>
              </c:strCache>
            </c:strRef>
          </c:cat>
          <c:val>
            <c:numRef>
              <c:f>'4.3'!$B$15:$N$15</c:f>
              <c:numCache>
                <c:formatCode>_-* #\ ##0_-;\-* #\ ##0_-;_-* "-"??_-;_-@_-</c:formatCode>
                <c:ptCount val="13"/>
                <c:pt idx="0">
                  <c:v>20.5956583348</c:v>
                </c:pt>
                <c:pt idx="1">
                  <c:v>1.7668759390000002</c:v>
                </c:pt>
                <c:pt idx="2">
                  <c:v>2.1686343568000002</c:v>
                </c:pt>
                <c:pt idx="3">
                  <c:v>19.2222810777</c:v>
                </c:pt>
                <c:pt idx="4">
                  <c:v>9.09</c:v>
                </c:pt>
                <c:pt idx="5">
                  <c:v>52.8434497083</c:v>
                </c:pt>
                <c:pt idx="6">
                  <c:v>11.486620368199999</c:v>
                </c:pt>
                <c:pt idx="7">
                  <c:v>41.356829340099999</c:v>
                </c:pt>
                <c:pt idx="8">
                  <c:v>2.1980732897999999</c:v>
                </c:pt>
                <c:pt idx="9">
                  <c:v>4.9213979463000008</c:v>
                </c:pt>
                <c:pt idx="10">
                  <c:v>38.633504683599995</c:v>
                </c:pt>
                <c:pt idx="11">
                  <c:v>2.4871657599999999</c:v>
                </c:pt>
                <c:pt idx="12">
                  <c:v>41.120670443599991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023-404C-BBB5-49EC9B3459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48758904"/>
        <c:axId val="948759888"/>
      </c:barChart>
      <c:barChart>
        <c:barDir val="col"/>
        <c:grouping val="stacked"/>
        <c:varyColors val="0"/>
        <c:ser>
          <c:idx val="0"/>
          <c:order val="0"/>
          <c:tx>
            <c:strRef>
              <c:f>'4.3'!$A$9</c:f>
              <c:strCache>
                <c:ptCount val="1"/>
                <c:pt idx="0">
                  <c:v> Aggregerte tall 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023-404C-BBB5-49EC9B3459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023-404C-BBB5-49EC9B34597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023-404C-BBB5-49EC9B34597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023-404C-BBB5-49EC9B34597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023-404C-BBB5-49EC9B3459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023-404C-BBB5-49EC9B34597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023-404C-BBB5-49EC9B34597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023-404C-BBB5-49EC9B34597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023-404C-BBB5-49EC9B34597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023-404C-BBB5-49EC9B3459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'4.3'!$B$8:$N$8</c:f>
              <c:strCache>
                <c:ptCount val="13"/>
                <c:pt idx="0">
                  <c:v> Markedsrisiko </c:v>
                </c:pt>
                <c:pt idx="1">
                  <c:v> Motpartsrisiko </c:v>
                </c:pt>
                <c:pt idx="2">
                  <c:v> Helseforsikringsrisiko </c:v>
                </c:pt>
                <c:pt idx="3">
                  <c:v> Skadeforsikringsrisiko </c:v>
                </c:pt>
                <c:pt idx="4">
                  <c:v> Helse- og skaderisiko Gj. </c:v>
                </c:pt>
                <c:pt idx="5">
                  <c:v> Samlet risiko </c:v>
                </c:pt>
                <c:pt idx="6">
                  <c:v> Diversifisering </c:v>
                </c:pt>
                <c:pt idx="7">
                  <c:v> BSCR </c:v>
                </c:pt>
                <c:pt idx="8">
                  <c:v> Operasjonell risiko </c:v>
                </c:pt>
                <c:pt idx="9">
                  <c:v> Tapsabs. evne av utsatt skatt </c:v>
                </c:pt>
                <c:pt idx="10">
                  <c:v> SCR før kapitalkravstillegg </c:v>
                </c:pt>
                <c:pt idx="11">
                  <c:v> Kapitalkravstillegg </c:v>
                </c:pt>
                <c:pt idx="12">
                  <c:v> SCR etter kapitalkravstillegg </c:v>
                </c:pt>
              </c:strCache>
            </c:strRef>
          </c:cat>
          <c:val>
            <c:numRef>
              <c:f>'4.3'!$B$9:$N$9</c:f>
              <c:numCache>
                <c:formatCode>_-* #\ ##0_-;\-* #\ ##0_-;_-* "-"??_-;_-@_-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52.8434497083</c:v>
                </c:pt>
                <c:pt idx="6">
                  <c:v>0</c:v>
                </c:pt>
                <c:pt idx="7">
                  <c:v>41.356829340099999</c:v>
                </c:pt>
                <c:pt idx="8">
                  <c:v>0</c:v>
                </c:pt>
                <c:pt idx="10">
                  <c:v>38.633504683599995</c:v>
                </c:pt>
                <c:pt idx="11">
                  <c:v>0</c:v>
                </c:pt>
                <c:pt idx="12">
                  <c:v>41.120670443599991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023-404C-BBB5-49EC9B3459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65759888"/>
        <c:axId val="765762840"/>
      </c:barChart>
      <c:catAx>
        <c:axId val="948758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8759888"/>
        <c:crosses val="autoZero"/>
        <c:auto val="1"/>
        <c:lblAlgn val="ctr"/>
        <c:lblOffset val="100"/>
        <c:noMultiLvlLbl val="0"/>
      </c:catAx>
      <c:valAx>
        <c:axId val="948759888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Mrd. 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8758904"/>
        <c:crosses val="autoZero"/>
        <c:crossBetween val="between"/>
        <c:majorUnit val="10"/>
      </c:valAx>
      <c:valAx>
        <c:axId val="765762840"/>
        <c:scaling>
          <c:orientation val="minMax"/>
          <c:max val="6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solidFill>
            <a:schemeClr val="bg1"/>
          </a:solidFill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65759888"/>
        <c:crosses val="max"/>
        <c:crossBetween val="between"/>
        <c:majorUnit val="10"/>
      </c:valAx>
      <c:catAx>
        <c:axId val="76575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5762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</c:legendEntry>
      <c:layout>
        <c:manualLayout>
          <c:xMode val="edge"/>
          <c:yMode val="edge"/>
          <c:x val="1.5337287384531479E-3"/>
          <c:y val="0.89483739532558426"/>
          <c:w val="0.94891971941794429"/>
          <c:h val="0.105162604674415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6469816272965"/>
          <c:y val="2.0951938924253299E-2"/>
          <c:w val="0.84650196850393711"/>
          <c:h val="0.86664901349948076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8C1C1"/>
              </a:solidFill>
              <a:ln w="9525">
                <a:solidFill>
                  <a:srgbClr val="08C1C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DB7-4F07-B0D3-233052CF31A2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DB7-4F07-B0D3-233052CF31A2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2DB7-4F07-B0D3-233052CF31A2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2DB7-4F07-B0D3-233052CF31A2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2DB7-4F07-B0D3-233052CF31A2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2DB7-4F07-B0D3-233052CF31A2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2DB7-4F07-B0D3-233052CF31A2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2DB7-4F07-B0D3-233052CF31A2}"/>
              </c:ext>
            </c:extLst>
          </c:dPt>
          <c:dPt>
            <c:idx val="24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2DB7-4F07-B0D3-233052CF31A2}"/>
              </c:ext>
            </c:extLst>
          </c:dPt>
          <c:dPt>
            <c:idx val="27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2DB7-4F07-B0D3-233052CF31A2}"/>
              </c:ext>
            </c:extLst>
          </c:dPt>
          <c:dPt>
            <c:idx val="32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2DB7-4F07-B0D3-233052CF31A2}"/>
              </c:ext>
            </c:extLst>
          </c:dPt>
          <c:dPt>
            <c:idx val="33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DB7-4F07-B0D3-233052CF31A2}"/>
              </c:ext>
            </c:extLst>
          </c:dPt>
          <c:dPt>
            <c:idx val="49"/>
            <c:marker>
              <c:symbol val="circle"/>
              <c:size val="5"/>
              <c:spPr>
                <a:solidFill>
                  <a:srgbClr val="AE006D"/>
                </a:solidFill>
                <a:ln w="9525">
                  <a:solidFill>
                    <a:srgbClr val="AE006D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DB7-4F07-B0D3-233052CF31A2}"/>
              </c:ext>
            </c:extLst>
          </c:dPt>
          <c:dPt>
            <c:idx val="53"/>
            <c:marker>
              <c:symbol val="circle"/>
              <c:size val="5"/>
              <c:spPr>
                <a:solidFill>
                  <a:srgbClr val="AE006D"/>
                </a:solidFill>
                <a:ln w="9525">
                  <a:solidFill>
                    <a:srgbClr val="AE006D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DB7-4F07-B0D3-233052CF31A2}"/>
              </c:ext>
            </c:extLst>
          </c:dPt>
          <c:xVal>
            <c:strRef>
              <c:f>'4.4'!$A$6:$A$55</c:f>
              <c:strCache>
                <c:ptCount val="5"/>
                <c:pt idx="1">
                  <c:v> Kapitalgruppe 1 uten begr. </c:v>
                </c:pt>
                <c:pt idx="2">
                  <c:v> Kapitalgruppe 1 med begr. </c:v>
                </c:pt>
                <c:pt idx="3">
                  <c:v> Kapitalgruppe 2 </c:v>
                </c:pt>
                <c:pt idx="4">
                  <c:v> Kapitalgruppe 3 </c:v>
                </c:pt>
              </c:strCache>
            </c:strRef>
          </c:xVal>
          <c:yVal>
            <c:numRef>
              <c:f>'4.4'!$B$6:$B$55</c:f>
              <c:numCache>
                <c:formatCode>_-* #\ ##0.0_-;\-* #\ ##0.0_-;_-* "-"??_-;_-@_-</c:formatCode>
                <c:ptCount val="50"/>
                <c:pt idx="0" formatCode="General">
                  <c:v>0</c:v>
                </c:pt>
                <c:pt idx="1">
                  <c:v>62.135497918999995</c:v>
                </c:pt>
                <c:pt idx="2">
                  <c:v>6.2325402000000002E-2</c:v>
                </c:pt>
                <c:pt idx="3">
                  <c:v>6.9133301900000008</c:v>
                </c:pt>
                <c:pt idx="4">
                  <c:v>5.3752722999999995E-2</c:v>
                </c:pt>
                <c:pt idx="5" formatCode="_-* #\ ##0_-;\-* #\ ##0_-;_-* &quot;-&quot;??_-;_-@_-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DB7-4F07-B0D3-233052CF31A2}"/>
            </c:ext>
          </c:extLst>
        </c:ser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alpha val="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'4.4'!$D$6:$D$8</c:f>
              <c:numCache>
                <c:formatCode>_-* #\ ##0.0_-;\-* #\ ##0.0_-;_-* "-"??_-;_-@_-</c:formatCode>
                <c:ptCount val="3"/>
                <c:pt idx="0" formatCode="m/d/yyyy">
                  <c:v>43100</c:v>
                </c:pt>
                <c:pt idx="1">
                  <c:v>65.297464292999962</c:v>
                </c:pt>
                <c:pt idx="2">
                  <c:v>1.4219955120000001</c:v>
                </c:pt>
              </c:numCache>
            </c:numRef>
          </c:xVal>
          <c:yVal>
            <c:numRef>
              <c:f>'4.4'!$E$6:$E$8</c:f>
              <c:numCache>
                <c:formatCode>_-* #\ ##0.0_-;\-* #\ ##0.0_-;_-* "-"??_-;_-@_-</c:formatCode>
                <c:ptCount val="3"/>
                <c:pt idx="0" formatCode="m/d/yyyy">
                  <c:v>43465</c:v>
                </c:pt>
                <c:pt idx="1">
                  <c:v>65.209847135000018</c:v>
                </c:pt>
                <c:pt idx="2">
                  <c:v>1.443068357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2DB7-4F07-B0D3-233052CF31A2}"/>
            </c:ext>
          </c:extLst>
        </c:ser>
        <c:ser>
          <c:idx val="2"/>
          <c:order val="2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'4.4'!$D$10:$D$11</c:f>
              <c:numCache>
                <c:formatCode>_-* #\ ##0_-;\-* #\ ##0_-;_-* "-"??_-;_-@_-</c:formatCode>
                <c:ptCount val="2"/>
                <c:pt idx="0" formatCode="_-* #\ ##0.0_-;\-* #\ ##0.0_-;_-* &quot;-&quot;??_-;_-@_-">
                  <c:v>1.1960330000000002E-2</c:v>
                </c:pt>
              </c:numCache>
            </c:numRef>
          </c:xVal>
          <c:yVal>
            <c:numRef>
              <c:f>'4.4'!$E$10:$E$11</c:f>
              <c:numCache>
                <c:formatCode>_-* #\ ##0_-;\-* #\ ##0_-;_-* "-"??_-;_-@_-</c:formatCode>
                <c:ptCount val="2"/>
                <c:pt idx="0" formatCode="_-* #\ ##0.0_-;\-* #\ ##0.0_-;_-* &quot;-&quot;??_-;_-@_-">
                  <c:v>4.8829338999999992E-2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2DB7-4F07-B0D3-233052CF31A2}"/>
            </c:ext>
          </c:extLst>
        </c:ser>
        <c:ser>
          <c:idx val="3"/>
          <c:order val="3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'4.4'!$D$13:$D$14</c:f>
              <c:numCache>
                <c:formatCode>_-* #\ ##0_-;\-* #\ ##0_-;_-* "-"??_-;_-@_-</c:formatCode>
                <c:ptCount val="2"/>
              </c:numCache>
            </c:numRef>
          </c:xVal>
          <c:yVal>
            <c:numRef>
              <c:f>'4.4'!$E$13:$E$14</c:f>
              <c:numCache>
                <c:formatCode>_-* #\ ##0_-;\-* #\ ##0_-;_-* "-"??_-;_-@_-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2DB7-4F07-B0D3-233052CF31A2}"/>
            </c:ext>
          </c:extLst>
        </c:ser>
        <c:ser>
          <c:idx val="4"/>
          <c:order val="4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'4.4'!$D$16:$D$17</c:f>
              <c:numCache>
                <c:formatCode>General</c:formatCode>
                <c:ptCount val="2"/>
              </c:numCache>
            </c:numRef>
          </c:xVal>
          <c:yVal>
            <c:numRef>
              <c:f>'4.4'!$E$16:$E$17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2DB7-4F07-B0D3-233052CF31A2}"/>
            </c:ext>
          </c:extLst>
        </c:ser>
        <c:ser>
          <c:idx val="5"/>
          <c:order val="5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'4.4'!$D$19:$D$20</c:f>
              <c:numCache>
                <c:formatCode>General</c:formatCode>
                <c:ptCount val="2"/>
              </c:numCache>
            </c:numRef>
          </c:xVal>
          <c:yVal>
            <c:numRef>
              <c:f>'4.4'!$E$19:$E$20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2DB7-4F07-B0D3-233052CF31A2}"/>
            </c:ext>
          </c:extLst>
        </c:ser>
        <c:ser>
          <c:idx val="6"/>
          <c:order val="6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'4.4'!$D$22:$D$23</c:f>
              <c:numCache>
                <c:formatCode>General</c:formatCode>
                <c:ptCount val="2"/>
              </c:numCache>
            </c:numRef>
          </c:xVal>
          <c:yVal>
            <c:numRef>
              <c:f>'4.4'!$E$22:$E$23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2DB7-4F07-B0D3-233052CF31A2}"/>
            </c:ext>
          </c:extLst>
        </c:ser>
        <c:ser>
          <c:idx val="7"/>
          <c:order val="7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'4.4'!$D$25:$D$26</c:f>
              <c:numCache>
                <c:formatCode>General</c:formatCode>
                <c:ptCount val="2"/>
              </c:numCache>
            </c:numRef>
          </c:xVal>
          <c:yVal>
            <c:numRef>
              <c:f>'4.4'!$E$25:$E$26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2DB7-4F07-B0D3-233052CF31A2}"/>
            </c:ext>
          </c:extLst>
        </c:ser>
        <c:ser>
          <c:idx val="8"/>
          <c:order val="8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'4.4'!$D$28:$D$29</c:f>
              <c:numCache>
                <c:formatCode>General</c:formatCode>
                <c:ptCount val="2"/>
              </c:numCache>
            </c:numRef>
          </c:xVal>
          <c:yVal>
            <c:numRef>
              <c:f>'4.4'!$E$28:$E$29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2DB7-4F07-B0D3-233052CF31A2}"/>
            </c:ext>
          </c:extLst>
        </c:ser>
        <c:ser>
          <c:idx val="9"/>
          <c:order val="9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'4.4'!$D$31:$D$32</c:f>
              <c:numCache>
                <c:formatCode>General</c:formatCode>
                <c:ptCount val="2"/>
              </c:numCache>
            </c:numRef>
          </c:xVal>
          <c:yVal>
            <c:numRef>
              <c:f>'4.4'!$E$31:$E$32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2DB7-4F07-B0D3-233052CF31A2}"/>
            </c:ext>
          </c:extLst>
        </c:ser>
        <c:ser>
          <c:idx val="10"/>
          <c:order val="1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'4.4'!$D$34:$D$35</c:f>
              <c:numCache>
                <c:formatCode>General</c:formatCode>
                <c:ptCount val="2"/>
              </c:numCache>
            </c:numRef>
          </c:xVal>
          <c:yVal>
            <c:numRef>
              <c:f>'4.4'!$E$34:$E$35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2DB7-4F07-B0D3-233052CF31A2}"/>
            </c:ext>
          </c:extLst>
        </c:ser>
        <c:ser>
          <c:idx val="11"/>
          <c:order val="11"/>
          <c:tx>
            <c:v>Serie 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'4.4'!$M$88:$M$104</c:f>
              <c:numCache>
                <c:formatCode>_ * #\ ##0_ ;_ * \-#\ ##0_ ;_ * "-"??_ ;_ @_ </c:formatCode>
                <c:ptCount val="17"/>
              </c:numCache>
            </c:numRef>
          </c:xVal>
          <c:yVal>
            <c:numRef>
              <c:f>'4.4'!$N$88:$N$104</c:f>
              <c:numCache>
                <c:formatCode>General</c:formatCode>
                <c:ptCount val="1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2DB7-4F07-B0D3-233052CF31A2}"/>
            </c:ext>
          </c:extLst>
        </c:ser>
        <c:ser>
          <c:idx val="12"/>
          <c:order val="12"/>
          <c:tx>
            <c:v>Serie 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'4.4'!$M$106:$M$118</c:f>
              <c:numCache>
                <c:formatCode>_ * #\ ##0_ ;_ * \-#\ ##0_ ;_ * "-"??_ ;_ @_ </c:formatCode>
                <c:ptCount val="13"/>
              </c:numCache>
            </c:numRef>
          </c:xVal>
          <c:yVal>
            <c:numRef>
              <c:f>'4.4'!$N$106:$N$118</c:f>
              <c:numCache>
                <c:formatCode>General</c:formatCode>
                <c:ptCount val="1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2DB7-4F07-B0D3-233052CF3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915040"/>
        <c:axId val="931915368"/>
      </c:scatterChart>
      <c:valAx>
        <c:axId val="931915040"/>
        <c:scaling>
          <c:logBase val="10"/>
          <c:orientation val="minMax"/>
          <c:max val="60"/>
          <c:min val="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47298397238835166"/>
              <c:y val="0.9636061776684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out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31915368"/>
        <c:crosses val="autoZero"/>
        <c:crossBetween val="midCat"/>
      </c:valAx>
      <c:valAx>
        <c:axId val="931915368"/>
        <c:scaling>
          <c:logBase val="10"/>
          <c:orientation val="minMax"/>
          <c:max val="1600"/>
          <c:min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384478971962616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out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31915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670915032679736"/>
          <c:y val="3.7996545768566495E-2"/>
          <c:w val="0.71978431372549023"/>
          <c:h val="0.646594444444444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'4.4'!$A$7</c:f>
              <c:strCache>
                <c:ptCount val="1"/>
                <c:pt idx="0">
                  <c:v> Kapitalgruppe 1 uten begr. 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'4.4'!$B$6:$H$6</c:f>
              <c:strCache>
                <c:ptCount val="7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  <c:pt idx="4">
                  <c:v>31.12.2019</c:v>
                </c:pt>
                <c:pt idx="5">
                  <c:v>31.12.2020</c:v>
                </c:pt>
                <c:pt idx="6">
                  <c:v>31.12.2021</c:v>
                </c:pt>
              </c:strCache>
            </c:strRef>
          </c:cat>
          <c:val>
            <c:numRef>
              <c:f>'4.4'!$B$7:$H$7</c:f>
              <c:numCache>
                <c:formatCode>_-* #\ ##0.0_-;\-* #\ ##0.0_-;_-* "-"??_-;_-@_-</c:formatCode>
                <c:ptCount val="7"/>
                <c:pt idx="0">
                  <c:v>62.135497918999995</c:v>
                </c:pt>
                <c:pt idx="1">
                  <c:v>62.699440039000031</c:v>
                </c:pt>
                <c:pt idx="2">
                  <c:v>65.297464292999962</c:v>
                </c:pt>
                <c:pt idx="3">
                  <c:v>65.209847135000018</c:v>
                </c:pt>
                <c:pt idx="4">
                  <c:v>72.824231350000019</c:v>
                </c:pt>
                <c:pt idx="5">
                  <c:v>68.614937070060009</c:v>
                </c:pt>
                <c:pt idx="6">
                  <c:v>71.081101555000004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5-4737-9B79-F65A4953FB81}"/>
            </c:ext>
          </c:extLst>
        </c:ser>
        <c:ser>
          <c:idx val="1"/>
          <c:order val="1"/>
          <c:tx>
            <c:strRef>
              <c:f>'4.4'!$A$8</c:f>
              <c:strCache>
                <c:ptCount val="1"/>
                <c:pt idx="0">
                  <c:v> Kapitalgruppe 1 med begr. </c:v>
                </c:pt>
              </c:strCache>
            </c:strRef>
          </c:tx>
          <c:spPr>
            <a:solidFill>
              <a:srgbClr val="52A9FF"/>
            </a:solidFill>
            <a:effectLst/>
          </c:spPr>
          <c:invertIfNegative val="0"/>
          <c:cat>
            <c:strRef>
              <c:f>'4.4'!$B$6:$H$6</c:f>
              <c:strCache>
                <c:ptCount val="7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  <c:pt idx="4">
                  <c:v>31.12.2019</c:v>
                </c:pt>
                <c:pt idx="5">
                  <c:v>31.12.2020</c:v>
                </c:pt>
                <c:pt idx="6">
                  <c:v>31.12.2021</c:v>
                </c:pt>
              </c:strCache>
            </c:strRef>
          </c:cat>
          <c:val>
            <c:numRef>
              <c:f>'4.4'!$B$8:$H$8</c:f>
              <c:numCache>
                <c:formatCode>_-* #\ ##0.0_-;\-* #\ ##0.0_-;_-* "-"??_-;_-@_-</c:formatCode>
                <c:ptCount val="7"/>
                <c:pt idx="0">
                  <c:v>6.2325402000000002E-2</c:v>
                </c:pt>
                <c:pt idx="1">
                  <c:v>1.0576158099999999</c:v>
                </c:pt>
                <c:pt idx="2">
                  <c:v>1.4219955120000001</c:v>
                </c:pt>
                <c:pt idx="3">
                  <c:v>1.443068357</c:v>
                </c:pt>
                <c:pt idx="4">
                  <c:v>1.46461519</c:v>
                </c:pt>
                <c:pt idx="5">
                  <c:v>1.4148721959999999</c:v>
                </c:pt>
                <c:pt idx="6">
                  <c:v>1.7328479859999999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5-4737-9B79-F65A4953FB81}"/>
            </c:ext>
          </c:extLst>
        </c:ser>
        <c:ser>
          <c:idx val="2"/>
          <c:order val="2"/>
          <c:tx>
            <c:strRef>
              <c:f>'4.4'!$A$9</c:f>
              <c:strCache>
                <c:ptCount val="1"/>
                <c:pt idx="0">
                  <c:v> Kapitalgruppe 2 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cat>
            <c:strRef>
              <c:f>'4.4'!$B$6:$H$6</c:f>
              <c:strCache>
                <c:ptCount val="7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  <c:pt idx="4">
                  <c:v>31.12.2019</c:v>
                </c:pt>
                <c:pt idx="5">
                  <c:v>31.12.2020</c:v>
                </c:pt>
                <c:pt idx="6">
                  <c:v>31.12.2021</c:v>
                </c:pt>
              </c:strCache>
            </c:strRef>
          </c:cat>
          <c:val>
            <c:numRef>
              <c:f>'4.4'!$B$9:$H$9</c:f>
              <c:numCache>
                <c:formatCode>_-* #\ ##0.0_-;\-* #\ ##0.0_-;_-* "-"??_-;_-@_-</c:formatCode>
                <c:ptCount val="7"/>
                <c:pt idx="0">
                  <c:v>6.9133301900000008</c:v>
                </c:pt>
                <c:pt idx="1">
                  <c:v>7.7240659669999987</c:v>
                </c:pt>
                <c:pt idx="2">
                  <c:v>7.9266095969999997</c:v>
                </c:pt>
                <c:pt idx="3">
                  <c:v>8.5732062109999987</c:v>
                </c:pt>
                <c:pt idx="4">
                  <c:v>9.4085088589999994</c:v>
                </c:pt>
                <c:pt idx="5">
                  <c:v>9.6645703139999988</c:v>
                </c:pt>
                <c:pt idx="6">
                  <c:v>11.641609469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85-4737-9B79-F65A4953FB81}"/>
            </c:ext>
          </c:extLst>
        </c:ser>
        <c:ser>
          <c:idx val="3"/>
          <c:order val="3"/>
          <c:tx>
            <c:strRef>
              <c:f>'4.4'!$A$10</c:f>
              <c:strCache>
                <c:ptCount val="1"/>
                <c:pt idx="0">
                  <c:v> Kapitalgruppe 3 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'4.4'!$B$6:$H$6</c:f>
              <c:strCache>
                <c:ptCount val="7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  <c:pt idx="4">
                  <c:v>31.12.2019</c:v>
                </c:pt>
                <c:pt idx="5">
                  <c:v>31.12.2020</c:v>
                </c:pt>
                <c:pt idx="6">
                  <c:v>31.12.2021</c:v>
                </c:pt>
              </c:strCache>
            </c:strRef>
          </c:cat>
          <c:val>
            <c:numRef>
              <c:f>'4.4'!$B$10:$H$10</c:f>
              <c:numCache>
                <c:formatCode>_-* #\ ##0.0_-;\-* #\ ##0.0_-;_-* "-"??_-;_-@_-</c:formatCode>
                <c:ptCount val="7"/>
                <c:pt idx="0">
                  <c:v>5.3752722999999995E-2</c:v>
                </c:pt>
                <c:pt idx="1">
                  <c:v>4.6830630000000005E-2</c:v>
                </c:pt>
                <c:pt idx="2">
                  <c:v>1.1960330000000002E-2</c:v>
                </c:pt>
                <c:pt idx="3">
                  <c:v>4.8829338999999992E-2</c:v>
                </c:pt>
                <c:pt idx="4">
                  <c:v>0.15585778900000002</c:v>
                </c:pt>
                <c:pt idx="5">
                  <c:v>0.21785634600000001</c:v>
                </c:pt>
                <c:pt idx="6">
                  <c:v>8.6923320999999998E-2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85-4737-9B79-F65A4953F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3598832"/>
        <c:axId val="773600144"/>
      </c:barChart>
      <c:lineChart>
        <c:grouping val="standard"/>
        <c:varyColors val="0"/>
        <c:ser>
          <c:idx val="4"/>
          <c:order val="4"/>
          <c:tx>
            <c:strRef>
              <c:f>'4.4'!$A$11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'4.4'!$B$6:$H$6</c:f>
              <c:strCache>
                <c:ptCount val="7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  <c:pt idx="4">
                  <c:v>31.12.2019</c:v>
                </c:pt>
                <c:pt idx="5">
                  <c:v>31.12.2020</c:v>
                </c:pt>
                <c:pt idx="6">
                  <c:v>31.12.2021</c:v>
                </c:pt>
              </c:strCache>
            </c:strRef>
          </c:cat>
          <c:val>
            <c:numRef>
              <c:f>'4.4'!$B$11:$H$11</c:f>
              <c:numCache>
                <c:formatCode>_-* #\ ##0_-;\-* #\ ##0_-;_-* "-"??_-;_-@_-</c:formatCode>
                <c:ptCount val="7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285-4737-9B79-F65A4953F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9824784"/>
        <c:axId val="1109824456"/>
      </c:lineChart>
      <c:valAx>
        <c:axId val="773600144"/>
        <c:scaling>
          <c:orientation val="minMax"/>
          <c:max val="100"/>
        </c:scaling>
        <c:delete val="0"/>
        <c:axPos val="r"/>
        <c:numFmt formatCode="#,##0" sourceLinked="0"/>
        <c:majorTickMark val="in"/>
        <c:minorTickMark val="none"/>
        <c:tickLblPos val="nextTo"/>
        <c:spPr>
          <a:solidFill>
            <a:sysClr val="window" lastClr="FFFFFF"/>
          </a:solidFill>
          <a:ln w="3175">
            <a:solidFill>
              <a:srgbClr val="000000"/>
            </a:solidFill>
          </a:ln>
        </c:spPr>
        <c:crossAx val="773598832"/>
        <c:crosses val="max"/>
        <c:crossBetween val="between"/>
        <c:majorUnit val="20"/>
      </c:valAx>
      <c:catAx>
        <c:axId val="773598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773600144"/>
        <c:crosses val="autoZero"/>
        <c:auto val="1"/>
        <c:lblAlgn val="ctr"/>
        <c:lblOffset val="100"/>
        <c:noMultiLvlLbl val="0"/>
      </c:catAx>
      <c:valAx>
        <c:axId val="1109824456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Mrd.</a:t>
                </a:r>
                <a:r>
                  <a:rPr lang="en-GB" baseline="0"/>
                  <a:t> kroner</a:t>
                </a:r>
                <a:endParaRPr lang="en-GB"/>
              </a:p>
            </c:rich>
          </c:tx>
          <c:overlay val="0"/>
        </c:title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109824784"/>
        <c:crosses val="autoZero"/>
        <c:crossBetween val="between"/>
        <c:majorUnit val="20"/>
      </c:valAx>
      <c:catAx>
        <c:axId val="110982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982445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7.2754901960784364E-3"/>
          <c:y val="0.87551150793650789"/>
          <c:w val="0.99272450980392157"/>
          <c:h val="0.12448849206349206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600" b="0" i="0" u="none" strike="noStrike" kern="1200" spc="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nb-NO" sz="70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Prosent</a:t>
            </a:r>
          </a:p>
        </c:rich>
      </c:tx>
      <c:layout>
        <c:manualLayout>
          <c:xMode val="edge"/>
          <c:yMode val="edge"/>
          <c:x val="0.46854300311649255"/>
          <c:y val="0.586654263022758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spc="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2.4385606060606059E-2"/>
          <c:y val="9.0338624338624343E-2"/>
          <c:w val="0.97561439393939398"/>
          <c:h val="0.4757837301587301"/>
        </c:manualLayout>
      </c:layout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rgbClr val="002A8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FF-414D-B322-CD4613F7420B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FF-414D-B322-CD4613F7420B}"/>
              </c:ext>
            </c:extLst>
          </c:dPt>
          <c:dPt>
            <c:idx val="2"/>
            <c:bubble3D val="0"/>
            <c:spPr>
              <a:solidFill>
                <a:srgbClr val="2449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EFF-414D-B322-CD4613F7420B}"/>
              </c:ext>
            </c:extLst>
          </c:dPt>
          <c:dPt>
            <c:idx val="3"/>
            <c:bubble3D val="0"/>
            <c:spPr>
              <a:solidFill>
                <a:srgbClr val="71C2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EFF-414D-B322-CD4613F7420B}"/>
              </c:ext>
            </c:extLst>
          </c:dPt>
          <c:dPt>
            <c:idx val="4"/>
            <c:bubble3D val="0"/>
            <c:spPr>
              <a:solidFill>
                <a:srgbClr val="751A2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EFF-414D-B322-CD4613F7420B}"/>
              </c:ext>
            </c:extLst>
          </c:dPt>
          <c:dPt>
            <c:idx val="5"/>
            <c:bubble3D val="0"/>
            <c:spPr>
              <a:solidFill>
                <a:srgbClr val="F75C4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EFF-414D-B322-CD4613F7420B}"/>
              </c:ext>
            </c:extLst>
          </c:dPt>
          <c:dPt>
            <c:idx val="6"/>
            <c:bubble3D val="0"/>
            <c:spPr>
              <a:solidFill>
                <a:srgbClr val="00768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EFF-414D-B322-CD4613F7420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EFF-414D-B322-CD4613F7420B}"/>
              </c:ext>
            </c:extLst>
          </c:dPt>
          <c:dPt>
            <c:idx val="8"/>
            <c:bubble3D val="0"/>
            <c:spPr>
              <a:solidFill>
                <a:srgbClr val="751A2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EFF-414D-B322-CD4613F7420B}"/>
              </c:ext>
            </c:extLst>
          </c:dPt>
          <c:dLbls>
            <c:dLbl>
              <c:idx val="8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ysClr val="windowText" lastClr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nb-N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8EFF-414D-B322-CD4613F742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'4.5'!$A$5:$A$12</c:f>
              <c:strCache>
                <c:ptCount val="8"/>
                <c:pt idx="0">
                  <c:v>Aksjekapital og overkurs/medlemsinnskudd</c:v>
                </c:pt>
                <c:pt idx="1">
                  <c:v>Kapitalgruppe 1 med begrensninger</c:v>
                </c:pt>
                <c:pt idx="2">
                  <c:v>Kapitalgruppe 2</c:v>
                </c:pt>
                <c:pt idx="3">
                  <c:v>Kapitalgruppe 3</c:v>
                </c:pt>
                <c:pt idx="4">
                  <c:v>Avstemmingsreserve</c:v>
                </c:pt>
                <c:pt idx="5">
                  <c:v>herav annen innskutt egenkapital</c:v>
                </c:pt>
                <c:pt idx="6">
                  <c:v>herav annen opptjent egenkapital</c:v>
                </c:pt>
                <c:pt idx="7">
                  <c:v>herav verdivurderingsforskjeller</c:v>
                </c:pt>
              </c:strCache>
            </c:strRef>
          </c:cat>
          <c:val>
            <c:numRef>
              <c:f>'4.5'!$B$5:$B$12</c:f>
              <c:numCache>
                <c:formatCode>0</c:formatCode>
                <c:ptCount val="8"/>
                <c:pt idx="0">
                  <c:v>26.6842485658571</c:v>
                </c:pt>
                <c:pt idx="1">
                  <c:v>2.0496772011331887</c:v>
                </c:pt>
                <c:pt idx="2">
                  <c:v>13.770129697404132</c:v>
                </c:pt>
                <c:pt idx="3" formatCode="0.00">
                  <c:v>0.10281614471662127</c:v>
                </c:pt>
                <c:pt idx="5">
                  <c:v>6.9494919910000004</c:v>
                </c:pt>
                <c:pt idx="6">
                  <c:v>51.149071101000004</c:v>
                </c:pt>
                <c:pt idx="7">
                  <c:v>-3.3400941199985823E-2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EFF-414D-B322-CD4613F742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033731894624269E-2"/>
          <c:y val="0.68237063492063488"/>
          <c:w val="0.9759087766020863"/>
          <c:h val="0.29784722222222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4996527777778"/>
          <c:y val="5.6983707264957266E-2"/>
          <c:w val="0.72166874999999997"/>
          <c:h val="0.645563492063492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'3.2'!$A$6</c:f>
              <c:strCache>
                <c:ptCount val="1"/>
                <c:pt idx="0">
                  <c:v>Solvenskapitalkrav (v.a)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Lbls>
            <c:delete val="1"/>
          </c:dLbls>
          <c:cat>
            <c:strRef>
              <c:f>'3.2'!$B$5:$G$5</c:f>
              <c:strCache>
                <c:ptCount val="6"/>
                <c:pt idx="0">
                  <c:v>31.12.16</c:v>
                </c:pt>
                <c:pt idx="1">
                  <c:v>31.12.17</c:v>
                </c:pt>
                <c:pt idx="2">
                  <c:v>31.12.18</c:v>
                </c:pt>
                <c:pt idx="3">
                  <c:v>31.12.19</c:v>
                </c:pt>
                <c:pt idx="4">
                  <c:v>31.12.20</c:v>
                </c:pt>
                <c:pt idx="5">
                  <c:v>31.12.21</c:v>
                </c:pt>
              </c:strCache>
            </c:strRef>
          </c:cat>
          <c:val>
            <c:numRef>
              <c:f>'3.2'!$B$6:$G$6</c:f>
              <c:numCache>
                <c:formatCode>0</c:formatCode>
                <c:ptCount val="6"/>
                <c:pt idx="0">
                  <c:v>67.802999999999997</c:v>
                </c:pt>
                <c:pt idx="1">
                  <c:v>69.254000000000005</c:v>
                </c:pt>
                <c:pt idx="2">
                  <c:v>64.600999999999999</c:v>
                </c:pt>
                <c:pt idx="3">
                  <c:v>66.182970999999995</c:v>
                </c:pt>
                <c:pt idx="4">
                  <c:v>71.411585000000002</c:v>
                </c:pt>
                <c:pt idx="5">
                  <c:v>71.460290441225993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3-4F76-A9A3-00429866A1B6}"/>
            </c:ext>
          </c:extLst>
        </c:ser>
        <c:ser>
          <c:idx val="1"/>
          <c:order val="1"/>
          <c:tx>
            <c:strRef>
              <c:f>'3.2'!$A$7</c:f>
              <c:strCache>
                <c:ptCount val="1"/>
                <c:pt idx="0">
                  <c:v>Solvenskapital (v.a)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Lbls>
            <c:delete val="1"/>
          </c:dLbls>
          <c:cat>
            <c:strRef>
              <c:f>'3.2'!$B$5:$G$5</c:f>
              <c:strCache>
                <c:ptCount val="6"/>
                <c:pt idx="0">
                  <c:v>31.12.16</c:v>
                </c:pt>
                <c:pt idx="1">
                  <c:v>31.12.17</c:v>
                </c:pt>
                <c:pt idx="2">
                  <c:v>31.12.18</c:v>
                </c:pt>
                <c:pt idx="3">
                  <c:v>31.12.19</c:v>
                </c:pt>
                <c:pt idx="4">
                  <c:v>31.12.20</c:v>
                </c:pt>
                <c:pt idx="5">
                  <c:v>31.12.21</c:v>
                </c:pt>
              </c:strCache>
            </c:strRef>
          </c:cat>
          <c:val>
            <c:numRef>
              <c:f>'3.2'!$B$7:$G$7</c:f>
              <c:numCache>
                <c:formatCode>0</c:formatCode>
                <c:ptCount val="6"/>
                <c:pt idx="0">
                  <c:v>120.634</c:v>
                </c:pt>
                <c:pt idx="1">
                  <c:v>132.428</c:v>
                </c:pt>
                <c:pt idx="2">
                  <c:v>133.48400000000001</c:v>
                </c:pt>
                <c:pt idx="3">
                  <c:v>144.40100000000001</c:v>
                </c:pt>
                <c:pt idx="4">
                  <c:v>141.52415500000001</c:v>
                </c:pt>
                <c:pt idx="5">
                  <c:v>154.25515121485401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73-4F76-A9A3-00429866A1B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'3.2'!$A$8</c:f>
              <c:strCache>
                <c:ptCount val="1"/>
                <c:pt idx="0">
                  <c:v>Solvenskapitaldekning (h.a)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'3.2'!$B$5:$G$5</c:f>
              <c:strCache>
                <c:ptCount val="6"/>
                <c:pt idx="0">
                  <c:v>31.12.16</c:v>
                </c:pt>
                <c:pt idx="1">
                  <c:v>31.12.17</c:v>
                </c:pt>
                <c:pt idx="2">
                  <c:v>31.12.18</c:v>
                </c:pt>
                <c:pt idx="3">
                  <c:v>31.12.19</c:v>
                </c:pt>
                <c:pt idx="4">
                  <c:v>31.12.20</c:v>
                </c:pt>
                <c:pt idx="5">
                  <c:v>31.12.21</c:v>
                </c:pt>
              </c:strCache>
            </c:strRef>
          </c:cat>
          <c:val>
            <c:numRef>
              <c:f>'3.2'!$B$8:$G$8</c:f>
              <c:numCache>
                <c:formatCode>0</c:formatCode>
                <c:ptCount val="6"/>
                <c:pt idx="0">
                  <c:v>177.91838119257261</c:v>
                </c:pt>
                <c:pt idx="1">
                  <c:v>191.22072371270974</c:v>
                </c:pt>
                <c:pt idx="2">
                  <c:v>206.62838036562903</c:v>
                </c:pt>
                <c:pt idx="3">
                  <c:v>218.18452362919763</c:v>
                </c:pt>
                <c:pt idx="4">
                  <c:v>198.18094641086597</c:v>
                </c:pt>
                <c:pt idx="5">
                  <c:v>215.86135497409501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73-4F76-A9A3-00429866A1B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175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Mrd. kr.</a:t>
                </a:r>
              </a:p>
            </c:rich>
          </c:tx>
          <c:layout>
            <c:manualLayout>
              <c:xMode val="edge"/>
              <c:yMode val="edge"/>
              <c:x val="1.3433405133728236E-3"/>
              <c:y val="0.32186458333333334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25"/>
      </c:valAx>
      <c:valAx>
        <c:axId val="24252416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5067918686052777"/>
              <c:y val="0.31881303418803419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4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89228395061728394"/>
          <c:w val="1"/>
          <c:h val="0.1055402383359372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06955380577429"/>
          <c:y val="6.0182697622996141E-2"/>
          <c:w val="0.84541582302212226"/>
          <c:h val="0.489133333333333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'3.3'!$A$5</c:f>
              <c:strCache>
                <c:ptCount val="1"/>
                <c:pt idx="0">
                  <c:v>Aggregerte tall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dLbls>
            <c:dLbl>
              <c:idx val="4"/>
              <c:layout>
                <c:manualLayout>
                  <c:x val="0"/>
                  <c:y val="-0.269158927584300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99-4BB8-A2C7-E9C6F0EEF2FB}"/>
                </c:ext>
              </c:extLst>
            </c:dLbl>
            <c:dLbl>
              <c:idx val="6"/>
              <c:layout>
                <c:manualLayout>
                  <c:x val="0"/>
                  <c:y val="-0.220229132117191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99-4BB8-A2C7-E9C6F0EEF2FB}"/>
                </c:ext>
              </c:extLst>
            </c:dLbl>
            <c:dLbl>
              <c:idx val="9"/>
              <c:layout>
                <c:manualLayout>
                  <c:x val="0"/>
                  <c:y val="-0.199259535655058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99-4BB8-A2C7-E9C6F0EEF2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'3.3'!$B$4:$K$4</c:f>
              <c:strCache>
                <c:ptCount val="10"/>
                <c:pt idx="0">
                  <c:v>Markedsrisiko</c:v>
                </c:pt>
                <c:pt idx="1">
                  <c:v>Motpartsrisiko</c:v>
                </c:pt>
                <c:pt idx="2">
                  <c:v>Livsforsikringsrisiko</c:v>
                </c:pt>
                <c:pt idx="3">
                  <c:v>Helseforsikringsrisiko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BSCR</c:v>
                </c:pt>
                <c:pt idx="7">
                  <c:v>Operasjonell risiko</c:v>
                </c:pt>
                <c:pt idx="8">
                  <c:v>Tapabs. evne av utsatt skatt</c:v>
                </c:pt>
                <c:pt idx="9">
                  <c:v>Solvenskapitalkrav (SCR)</c:v>
                </c:pt>
              </c:strCache>
            </c:strRef>
          </c:cat>
          <c:val>
            <c:numRef>
              <c:f>'3.3'!$B$5:$K$5</c:f>
              <c:numCache>
                <c:formatCode>0.0</c:formatCode>
                <c:ptCount val="10"/>
                <c:pt idx="4">
                  <c:v>96.678798341700002</c:v>
                </c:pt>
                <c:pt idx="6">
                  <c:v>77.720942820999994</c:v>
                </c:pt>
                <c:pt idx="9">
                  <c:v>71.460290419200007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99-4BB8-A2C7-E9C6F0EEF2FB}"/>
            </c:ext>
          </c:extLst>
        </c:ser>
        <c:ser>
          <c:idx val="1"/>
          <c:order val="1"/>
          <c:tx>
            <c:strRef>
              <c:f>'3.3'!$A$6</c:f>
              <c:strCache>
                <c:ptCount val="1"/>
                <c:pt idx="0">
                  <c:v>Skyggetall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'3.3'!$B$4:$K$4</c:f>
              <c:strCache>
                <c:ptCount val="10"/>
                <c:pt idx="0">
                  <c:v>Markedsrisiko</c:v>
                </c:pt>
                <c:pt idx="1">
                  <c:v>Motpartsrisiko</c:v>
                </c:pt>
                <c:pt idx="2">
                  <c:v>Livsforsikringsrisiko</c:v>
                </c:pt>
                <c:pt idx="3">
                  <c:v>Helseforsikringsrisiko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BSCR</c:v>
                </c:pt>
                <c:pt idx="7">
                  <c:v>Operasjonell risiko</c:v>
                </c:pt>
                <c:pt idx="8">
                  <c:v>Tapabs. evne av utsatt skatt</c:v>
                </c:pt>
                <c:pt idx="9">
                  <c:v>Solvenskapitalkrav (SCR)</c:v>
                </c:pt>
              </c:strCache>
            </c:strRef>
          </c:cat>
          <c:val>
            <c:numRef>
              <c:f>'3.3'!$B$6:$K$6</c:f>
              <c:numCache>
                <c:formatCode>0.0</c:formatCode>
                <c:ptCount val="10"/>
                <c:pt idx="1">
                  <c:v>56.838868413899995</c:v>
                </c:pt>
                <c:pt idx="2">
                  <c:v>58.417698660199996</c:v>
                </c:pt>
                <c:pt idx="3">
                  <c:v>91.464201757500007</c:v>
                </c:pt>
                <c:pt idx="5">
                  <c:v>77.71594948660001</c:v>
                </c:pt>
                <c:pt idx="7">
                  <c:v>77.720942820999994</c:v>
                </c:pt>
                <c:pt idx="8">
                  <c:v>69.743343834599997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99-4BB8-A2C7-E9C6F0EEF2FB}"/>
            </c:ext>
          </c:extLst>
        </c:ser>
        <c:ser>
          <c:idx val="2"/>
          <c:order val="2"/>
          <c:tx>
            <c:strRef>
              <c:f>'3.3'!$A$7</c:f>
              <c:strCache>
                <c:ptCount val="1"/>
                <c:pt idx="0">
                  <c:v>Negativt bidrag til SCR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Lbls>
            <c:dLbl>
              <c:idx val="5"/>
              <c:layout>
                <c:manualLayout>
                  <c:x val="-8.7300578797851381E-17"/>
                  <c:y val="-7.6889481964683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99-4BB8-A2C7-E9C6F0EEF2FB}"/>
                </c:ext>
              </c:extLst>
            </c:dLbl>
            <c:dLbl>
              <c:idx val="8"/>
              <c:layout>
                <c:manualLayout>
                  <c:x val="0"/>
                  <c:y val="-6.6358761746821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99-4BB8-A2C7-E9C6F0EEF2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'3.3'!$B$4:$K$4</c:f>
              <c:strCache>
                <c:ptCount val="10"/>
                <c:pt idx="0">
                  <c:v>Markedsrisiko</c:v>
                </c:pt>
                <c:pt idx="1">
                  <c:v>Motpartsrisiko</c:v>
                </c:pt>
                <c:pt idx="2">
                  <c:v>Livsforsikringsrisiko</c:v>
                </c:pt>
                <c:pt idx="3">
                  <c:v>Helseforsikringsrisiko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BSCR</c:v>
                </c:pt>
                <c:pt idx="7">
                  <c:v>Operasjonell risiko</c:v>
                </c:pt>
                <c:pt idx="8">
                  <c:v>Tapabs. evne av utsatt skatt</c:v>
                </c:pt>
                <c:pt idx="9">
                  <c:v>Solvenskapitalkrav (SCR)</c:v>
                </c:pt>
              </c:strCache>
            </c:strRef>
          </c:cat>
          <c:val>
            <c:numRef>
              <c:f>'3.3'!$B$7:$K$7</c:f>
              <c:numCache>
                <c:formatCode>0.0</c:formatCode>
                <c:ptCount val="10"/>
                <c:pt idx="5">
                  <c:v>18.962848855099999</c:v>
                </c:pt>
                <c:pt idx="8">
                  <c:v>14.425033254600001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99-4BB8-A2C7-E9C6F0EEF2FB}"/>
            </c:ext>
          </c:extLst>
        </c:ser>
        <c:ser>
          <c:idx val="3"/>
          <c:order val="3"/>
          <c:tx>
            <c:strRef>
              <c:f>'3.3'!$A$8</c:f>
              <c:strCache>
                <c:ptCount val="1"/>
                <c:pt idx="0">
                  <c:v>Positivt bidrag til SCR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0.164279159756771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99-4BB8-A2C7-E9C6F0EEF2FB}"/>
                </c:ext>
              </c:extLst>
            </c:dLbl>
            <c:dLbl>
              <c:idx val="1"/>
              <c:layout>
                <c:manualLayout>
                  <c:x val="0"/>
                  <c:y val="-3.140906578220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99-4BB8-A2C7-E9C6F0EEF2FB}"/>
                </c:ext>
              </c:extLst>
            </c:dLbl>
            <c:dLbl>
              <c:idx val="2"/>
              <c:layout>
                <c:manualLayout>
                  <c:x val="0"/>
                  <c:y val="-0.115334222947024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F99-4BB8-A2C7-E9C6F0EEF2FB}"/>
                </c:ext>
              </c:extLst>
            </c:dLbl>
            <c:dLbl>
              <c:idx val="3"/>
              <c:layout>
                <c:manualLayout>
                  <c:x val="2.3809523809523812E-3"/>
                  <c:y val="-4.1939717435281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F99-4BB8-A2C7-E9C6F0EEF2FB}"/>
                </c:ext>
              </c:extLst>
            </c:dLbl>
            <c:dLbl>
              <c:idx val="7"/>
              <c:layout>
                <c:manualLayout>
                  <c:x val="0"/>
                  <c:y val="-4.54346938882218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F99-4BB8-A2C7-E9C6F0EEF2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'3.3'!$B$4:$K$4</c:f>
              <c:strCache>
                <c:ptCount val="10"/>
                <c:pt idx="0">
                  <c:v>Markedsrisiko</c:v>
                </c:pt>
                <c:pt idx="1">
                  <c:v>Motpartsrisiko</c:v>
                </c:pt>
                <c:pt idx="2">
                  <c:v>Livsforsikringsrisiko</c:v>
                </c:pt>
                <c:pt idx="3">
                  <c:v>Helseforsikringsrisiko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BSCR</c:v>
                </c:pt>
                <c:pt idx="7">
                  <c:v>Operasjonell risiko</c:v>
                </c:pt>
                <c:pt idx="8">
                  <c:v>Tapabs. evne av utsatt skatt</c:v>
                </c:pt>
                <c:pt idx="9">
                  <c:v>Solvenskapitalkrav (SCR)</c:v>
                </c:pt>
              </c:strCache>
            </c:strRef>
          </c:cat>
          <c:val>
            <c:numRef>
              <c:f>'3.3'!$B$8:$K$8</c:f>
              <c:numCache>
                <c:formatCode>0.0</c:formatCode>
                <c:ptCount val="10"/>
                <c:pt idx="0">
                  <c:v>56.838868413899995</c:v>
                </c:pt>
                <c:pt idx="1">
                  <c:v>1.5788302462999999</c:v>
                </c:pt>
                <c:pt idx="2">
                  <c:v>33.046503097300004</c:v>
                </c:pt>
                <c:pt idx="3">
                  <c:v>5.2145965842000006</c:v>
                </c:pt>
                <c:pt idx="7">
                  <c:v>6.4474342682000003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F99-4BB8-A2C7-E9C6F0EEF2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32078720"/>
        <c:axId val="232084608"/>
      </c:barChart>
      <c:catAx>
        <c:axId val="23207872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2084608"/>
        <c:crosses val="autoZero"/>
        <c:auto val="1"/>
        <c:lblAlgn val="ctr"/>
        <c:lblOffset val="100"/>
        <c:noMultiLvlLbl val="0"/>
      </c:catAx>
      <c:valAx>
        <c:axId val="232084608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Mrd.kr.</a:t>
                </a:r>
              </a:p>
            </c:rich>
          </c:tx>
          <c:layout>
            <c:manualLayout>
              <c:xMode val="edge"/>
              <c:yMode val="edge"/>
              <c:x val="2.6190020992652573E-2"/>
              <c:y val="0.2329397457158651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2078720"/>
        <c:crosses val="autoZero"/>
        <c:crossBetween val="between"/>
        <c:majorUnit val="20"/>
        <c:minorUnit val="10"/>
      </c:valAx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1.2370670265406325E-4"/>
          <c:y val="0.90151133222775015"/>
          <c:w val="0.89046111111111126"/>
          <c:h val="9.3147871752349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79338026981031"/>
          <c:y val="4.0127673215395697E-2"/>
          <c:w val="0.85715255347334895"/>
          <c:h val="0.69750771818596491"/>
        </c:manualLayout>
      </c:layout>
      <c:barChart>
        <c:barDir val="bar"/>
        <c:grouping val="clustered"/>
        <c:varyColors val="0"/>
        <c:ser>
          <c:idx val="5"/>
          <c:order val="0"/>
          <c:tx>
            <c:strRef>
              <c:f>'3.4'!$G$6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strRef>
              <c:f>'3.4'!$A$7:$A$16</c:f>
              <c:strCache>
                <c:ptCount val="10"/>
                <c:pt idx="0">
                  <c:v>Solvenskapitalkrav (SCR)</c:v>
                </c:pt>
                <c:pt idx="1">
                  <c:v>  Tapabs. evne av utsatt skatt           </c:v>
                </c:pt>
                <c:pt idx="2">
                  <c:v>Operasjonell risiko</c:v>
                </c:pt>
                <c:pt idx="3">
                  <c:v>BSCR</c:v>
                </c:pt>
                <c:pt idx="4">
                  <c:v>Diversifisering             </c:v>
                </c:pt>
                <c:pt idx="5">
                  <c:v>Samlet risiko</c:v>
                </c:pt>
                <c:pt idx="6">
                  <c:v>Helseforsikringsrisiko</c:v>
                </c:pt>
                <c:pt idx="7">
                  <c:v>Livsforsikringsrisiko</c:v>
                </c:pt>
                <c:pt idx="8">
                  <c:v>Motpartsrisiko</c:v>
                </c:pt>
                <c:pt idx="9">
                  <c:v>Markedsrisiko</c:v>
                </c:pt>
              </c:strCache>
            </c:strRef>
          </c:cat>
          <c:val>
            <c:numRef>
              <c:f>'3.4'!$G$7:$G$16</c:f>
              <c:numCache>
                <c:formatCode>0.0</c:formatCode>
                <c:ptCount val="10"/>
                <c:pt idx="0">
                  <c:v>71.460290419200007</c:v>
                </c:pt>
                <c:pt idx="1">
                  <c:v>-14.425033254600001</c:v>
                </c:pt>
                <c:pt idx="2">
                  <c:v>6.4474342682000003</c:v>
                </c:pt>
                <c:pt idx="3">
                  <c:v>77.720942820999994</c:v>
                </c:pt>
                <c:pt idx="4">
                  <c:v>-18.962848855099999</c:v>
                </c:pt>
                <c:pt idx="5">
                  <c:v>96.678798341700002</c:v>
                </c:pt>
                <c:pt idx="6">
                  <c:v>5.2145965842000006</c:v>
                </c:pt>
                <c:pt idx="7">
                  <c:v>33.046503097300004</c:v>
                </c:pt>
                <c:pt idx="8">
                  <c:v>1.5788302462999999</c:v>
                </c:pt>
                <c:pt idx="9">
                  <c:v>56.838868413899995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6-488B-8CAD-7CDE5F961DB3}"/>
            </c:ext>
          </c:extLst>
        </c:ser>
        <c:ser>
          <c:idx val="4"/>
          <c:order val="1"/>
          <c:tx>
            <c:strRef>
              <c:f>'3.4'!$F$6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'3.4'!$A$7:$A$16</c:f>
              <c:strCache>
                <c:ptCount val="10"/>
                <c:pt idx="0">
                  <c:v>Solvenskapitalkrav (SCR)</c:v>
                </c:pt>
                <c:pt idx="1">
                  <c:v>  Tapabs. evne av utsatt skatt           </c:v>
                </c:pt>
                <c:pt idx="2">
                  <c:v>Operasjonell risiko</c:v>
                </c:pt>
                <c:pt idx="3">
                  <c:v>BSCR</c:v>
                </c:pt>
                <c:pt idx="4">
                  <c:v>Diversifisering             </c:v>
                </c:pt>
                <c:pt idx="5">
                  <c:v>Samlet risiko</c:v>
                </c:pt>
                <c:pt idx="6">
                  <c:v>Helseforsikringsrisiko</c:v>
                </c:pt>
                <c:pt idx="7">
                  <c:v>Livsforsikringsrisiko</c:v>
                </c:pt>
                <c:pt idx="8">
                  <c:v>Motpartsrisiko</c:v>
                </c:pt>
                <c:pt idx="9">
                  <c:v>Markedsrisiko</c:v>
                </c:pt>
              </c:strCache>
            </c:strRef>
          </c:cat>
          <c:val>
            <c:numRef>
              <c:f>'3.4'!$F$7:$F$16</c:f>
              <c:numCache>
                <c:formatCode>0.0</c:formatCode>
                <c:ptCount val="10"/>
                <c:pt idx="0">
                  <c:v>70.7</c:v>
                </c:pt>
                <c:pt idx="1">
                  <c:v>-13.9</c:v>
                </c:pt>
                <c:pt idx="2">
                  <c:v>6.1</c:v>
                </c:pt>
                <c:pt idx="3">
                  <c:v>78.5</c:v>
                </c:pt>
                <c:pt idx="4" formatCode="General">
                  <c:v>-18.7</c:v>
                </c:pt>
                <c:pt idx="5" formatCode="General">
                  <c:v>97.2</c:v>
                </c:pt>
                <c:pt idx="6">
                  <c:v>4.7</c:v>
                </c:pt>
                <c:pt idx="7">
                  <c:v>31.8</c:v>
                </c:pt>
                <c:pt idx="8">
                  <c:v>2.6</c:v>
                </c:pt>
                <c:pt idx="9">
                  <c:v>58.1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7F-4DBB-96C0-5ED087E7BC30}"/>
            </c:ext>
          </c:extLst>
        </c:ser>
        <c:ser>
          <c:idx val="3"/>
          <c:order val="2"/>
          <c:tx>
            <c:strRef>
              <c:f>'3.4'!$E$6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'3.4'!$A$7:$A$16</c:f>
              <c:strCache>
                <c:ptCount val="10"/>
                <c:pt idx="0">
                  <c:v>Solvenskapitalkrav (SCR)</c:v>
                </c:pt>
                <c:pt idx="1">
                  <c:v>  Tapabs. evne av utsatt skatt           </c:v>
                </c:pt>
                <c:pt idx="2">
                  <c:v>Operasjonell risiko</c:v>
                </c:pt>
                <c:pt idx="3">
                  <c:v>BSCR</c:v>
                </c:pt>
                <c:pt idx="4">
                  <c:v>Diversifisering             </c:v>
                </c:pt>
                <c:pt idx="5">
                  <c:v>Samlet risiko</c:v>
                </c:pt>
                <c:pt idx="6">
                  <c:v>Helseforsikringsrisiko</c:v>
                </c:pt>
                <c:pt idx="7">
                  <c:v>Livsforsikringsrisiko</c:v>
                </c:pt>
                <c:pt idx="8">
                  <c:v>Motpartsrisiko</c:v>
                </c:pt>
                <c:pt idx="9">
                  <c:v>Markedsrisiko</c:v>
                </c:pt>
              </c:strCache>
            </c:strRef>
          </c:cat>
          <c:val>
            <c:numRef>
              <c:f>'3.4'!$E$7:$E$16</c:f>
              <c:numCache>
                <c:formatCode>General</c:formatCode>
                <c:ptCount val="10"/>
                <c:pt idx="0">
                  <c:v>66.2</c:v>
                </c:pt>
                <c:pt idx="1">
                  <c:v>-13</c:v>
                </c:pt>
                <c:pt idx="2">
                  <c:v>5.8</c:v>
                </c:pt>
                <c:pt idx="3">
                  <c:v>73.099999999999994</c:v>
                </c:pt>
                <c:pt idx="4">
                  <c:v>-18.8</c:v>
                </c:pt>
                <c:pt idx="5">
                  <c:v>91.899999999999991</c:v>
                </c:pt>
                <c:pt idx="6">
                  <c:v>5.7</c:v>
                </c:pt>
                <c:pt idx="7">
                  <c:v>34.299999999999997</c:v>
                </c:pt>
                <c:pt idx="8">
                  <c:v>2</c:v>
                </c:pt>
                <c:pt idx="9">
                  <c:v>49.9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7F-4DBB-96C0-5ED087E7BC30}"/>
            </c:ext>
          </c:extLst>
        </c:ser>
        <c:ser>
          <c:idx val="2"/>
          <c:order val="3"/>
          <c:tx>
            <c:strRef>
              <c:f>'3.4'!$D$6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'3.4'!$A$7:$A$16</c:f>
              <c:strCache>
                <c:ptCount val="10"/>
                <c:pt idx="0">
                  <c:v>Solvenskapitalkrav (SCR)</c:v>
                </c:pt>
                <c:pt idx="1">
                  <c:v>  Tapabs. evne av utsatt skatt           </c:v>
                </c:pt>
                <c:pt idx="2">
                  <c:v>Operasjonell risiko</c:v>
                </c:pt>
                <c:pt idx="3">
                  <c:v>BSCR</c:v>
                </c:pt>
                <c:pt idx="4">
                  <c:v>Diversifisering             </c:v>
                </c:pt>
                <c:pt idx="5">
                  <c:v>Samlet risiko</c:v>
                </c:pt>
                <c:pt idx="6">
                  <c:v>Helseforsikringsrisiko</c:v>
                </c:pt>
                <c:pt idx="7">
                  <c:v>Livsforsikringsrisiko</c:v>
                </c:pt>
                <c:pt idx="8">
                  <c:v>Motpartsrisiko</c:v>
                </c:pt>
                <c:pt idx="9">
                  <c:v>Markedsrisiko</c:v>
                </c:pt>
              </c:strCache>
            </c:strRef>
          </c:cat>
          <c:val>
            <c:numRef>
              <c:f>'3.4'!$D$7:$D$16</c:f>
              <c:numCache>
                <c:formatCode>_-* #\ ##0.0_-;\-* #\ ##0.0_-;_-* "-"??_-;_-@_-</c:formatCode>
                <c:ptCount val="10"/>
                <c:pt idx="0">
                  <c:v>63.3</c:v>
                </c:pt>
                <c:pt idx="1">
                  <c:v>-15.9</c:v>
                </c:pt>
                <c:pt idx="2">
                  <c:v>5.4</c:v>
                </c:pt>
                <c:pt idx="3">
                  <c:v>73.7</c:v>
                </c:pt>
                <c:pt idx="4">
                  <c:v>-18.3</c:v>
                </c:pt>
                <c:pt idx="5">
                  <c:v>92</c:v>
                </c:pt>
                <c:pt idx="6">
                  <c:v>5.3</c:v>
                </c:pt>
                <c:pt idx="7">
                  <c:v>33.799999999999997</c:v>
                </c:pt>
                <c:pt idx="8">
                  <c:v>1.6</c:v>
                </c:pt>
                <c:pt idx="9">
                  <c:v>51.3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7F-4DBB-96C0-5ED087E7BC30}"/>
            </c:ext>
          </c:extLst>
        </c:ser>
        <c:ser>
          <c:idx val="1"/>
          <c:order val="4"/>
          <c:tx>
            <c:strRef>
              <c:f>'3.4'!$C$6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'3.4'!$A$7:$A$16</c:f>
              <c:strCache>
                <c:ptCount val="10"/>
                <c:pt idx="0">
                  <c:v>Solvenskapitalkrav (SCR)</c:v>
                </c:pt>
                <c:pt idx="1">
                  <c:v>  Tapabs. evne av utsatt skatt           </c:v>
                </c:pt>
                <c:pt idx="2">
                  <c:v>Operasjonell risiko</c:v>
                </c:pt>
                <c:pt idx="3">
                  <c:v>BSCR</c:v>
                </c:pt>
                <c:pt idx="4">
                  <c:v>Diversifisering             </c:v>
                </c:pt>
                <c:pt idx="5">
                  <c:v>Samlet risiko</c:v>
                </c:pt>
                <c:pt idx="6">
                  <c:v>Helseforsikringsrisiko</c:v>
                </c:pt>
                <c:pt idx="7">
                  <c:v>Livsforsikringsrisiko</c:v>
                </c:pt>
                <c:pt idx="8">
                  <c:v>Motpartsrisiko</c:v>
                </c:pt>
                <c:pt idx="9">
                  <c:v>Markedsrisiko</c:v>
                </c:pt>
              </c:strCache>
            </c:strRef>
          </c:cat>
          <c:val>
            <c:numRef>
              <c:f>'3.4'!$C$7:$C$16</c:f>
              <c:numCache>
                <c:formatCode>_-* #\ ##0.0_-;\-* #\ ##0.0_-;_-* "-"??_-;_-@_-</c:formatCode>
                <c:ptCount val="10"/>
                <c:pt idx="0">
                  <c:v>64.900000000000006</c:v>
                </c:pt>
                <c:pt idx="1">
                  <c:v>-17.600000000000001</c:v>
                </c:pt>
                <c:pt idx="2">
                  <c:v>5.4</c:v>
                </c:pt>
                <c:pt idx="3">
                  <c:v>77.099999999999994</c:v>
                </c:pt>
                <c:pt idx="4">
                  <c:v>-18.7</c:v>
                </c:pt>
                <c:pt idx="5">
                  <c:v>95.7</c:v>
                </c:pt>
                <c:pt idx="6">
                  <c:v>5.2</c:v>
                </c:pt>
                <c:pt idx="7">
                  <c:v>34.799999999999997</c:v>
                </c:pt>
                <c:pt idx="8">
                  <c:v>1.4</c:v>
                </c:pt>
                <c:pt idx="9">
                  <c:v>54.5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7F-4DBB-96C0-5ED087E7BC30}"/>
            </c:ext>
          </c:extLst>
        </c:ser>
        <c:ser>
          <c:idx val="0"/>
          <c:order val="5"/>
          <c:tx>
            <c:strRef>
              <c:f>'3.4'!$B$6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'3.4'!$A$7:$A$16</c:f>
              <c:strCache>
                <c:ptCount val="10"/>
                <c:pt idx="0">
                  <c:v>Solvenskapitalkrav (SCR)</c:v>
                </c:pt>
                <c:pt idx="1">
                  <c:v>  Tapabs. evne av utsatt skatt           </c:v>
                </c:pt>
                <c:pt idx="2">
                  <c:v>Operasjonell risiko</c:v>
                </c:pt>
                <c:pt idx="3">
                  <c:v>BSCR</c:v>
                </c:pt>
                <c:pt idx="4">
                  <c:v>Diversifisering             </c:v>
                </c:pt>
                <c:pt idx="5">
                  <c:v>Samlet risiko</c:v>
                </c:pt>
                <c:pt idx="6">
                  <c:v>Helseforsikringsrisiko</c:v>
                </c:pt>
                <c:pt idx="7">
                  <c:v>Livsforsikringsrisiko</c:v>
                </c:pt>
                <c:pt idx="8">
                  <c:v>Motpartsrisiko</c:v>
                </c:pt>
                <c:pt idx="9">
                  <c:v>Markedsrisiko</c:v>
                </c:pt>
              </c:strCache>
            </c:strRef>
          </c:cat>
          <c:val>
            <c:numRef>
              <c:f>'3.4'!$B$7:$B$16</c:f>
              <c:numCache>
                <c:formatCode>_-* #\ ##0.0_-;\-* #\ ##0.0_-;_-* "-"??_-;_-@_-</c:formatCode>
                <c:ptCount val="10"/>
                <c:pt idx="0">
                  <c:v>64.2</c:v>
                </c:pt>
                <c:pt idx="1">
                  <c:v>-14.9</c:v>
                </c:pt>
                <c:pt idx="2">
                  <c:v>5.0999999999999996</c:v>
                </c:pt>
                <c:pt idx="3">
                  <c:v>74</c:v>
                </c:pt>
                <c:pt idx="4">
                  <c:v>-16.2</c:v>
                </c:pt>
                <c:pt idx="5">
                  <c:v>90.1</c:v>
                </c:pt>
                <c:pt idx="6">
                  <c:v>4.2</c:v>
                </c:pt>
                <c:pt idx="7">
                  <c:v>32.200000000000003</c:v>
                </c:pt>
                <c:pt idx="8">
                  <c:v>1</c:v>
                </c:pt>
                <c:pt idx="9">
                  <c:v>52.7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F-4DBB-96C0-5ED087E7B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5205824"/>
        <c:axId val="745206152"/>
      </c:barChart>
      <c:catAx>
        <c:axId val="745205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5206152"/>
        <c:crosses val="autoZero"/>
        <c:auto val="1"/>
        <c:lblAlgn val="ctr"/>
        <c:lblOffset val="100"/>
        <c:noMultiLvlLbl val="0"/>
      </c:catAx>
      <c:valAx>
        <c:axId val="745206152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Mrd.kr.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520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17444444444444"/>
          <c:y val="4.96313492063492E-2"/>
          <c:w val="0.85510723659542553"/>
          <c:h val="0.492409920634920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'3.5'!$A$6</c:f>
              <c:strCache>
                <c:ptCount val="1"/>
                <c:pt idx="0">
                  <c:v> Aggregerte tall 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Lbls>
            <c:dLbl>
              <c:idx val="6"/>
              <c:layout>
                <c:manualLayout>
                  <c:x val="0"/>
                  <c:y val="-0.265582539682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9F-4BBE-ABA4-916D4FD44573}"/>
                </c:ext>
              </c:extLst>
            </c:dLbl>
            <c:dLbl>
              <c:idx val="8"/>
              <c:layout>
                <c:manualLayout>
                  <c:x val="0"/>
                  <c:y val="-0.221499603174603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9F-4BBE-ABA4-916D4FD445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'3.5'!$B$5:$J$5</c:f>
              <c:strCache>
                <c:ptCount val="9"/>
                <c:pt idx="0">
                  <c:v> Renterisiko </c:v>
                </c:pt>
                <c:pt idx="1">
                  <c:v> Aksjerisiko </c:v>
                </c:pt>
                <c:pt idx="2">
                  <c:v> Eiendomsrisiko </c:v>
                </c:pt>
                <c:pt idx="3">
                  <c:v> Kredittmarginrisiko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Sum markedsrisiko </c:v>
                </c:pt>
                <c:pt idx="7">
                  <c:v> Diversifisering </c:v>
                </c:pt>
                <c:pt idx="8">
                  <c:v> Kapitalkrav for markedsrisko </c:v>
                </c:pt>
              </c:strCache>
            </c:strRef>
          </c:cat>
          <c:val>
            <c:numRef>
              <c:f>'3.5'!$B$6:$J$6</c:f>
              <c:numCache>
                <c:formatCode>0.0</c:formatCode>
                <c:ptCount val="9"/>
                <c:pt idx="6">
                  <c:v>71.803476855200003</c:v>
                </c:pt>
                <c:pt idx="8">
                  <c:v>56.838868415900009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9F-4BBE-ABA4-916D4FD44573}"/>
            </c:ext>
          </c:extLst>
        </c:ser>
        <c:ser>
          <c:idx val="1"/>
          <c:order val="1"/>
          <c:tx>
            <c:strRef>
              <c:f>'3.5'!$A$7</c:f>
              <c:strCache>
                <c:ptCount val="1"/>
                <c:pt idx="0">
                  <c:v> Skyggetall 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'3.5'!$B$5:$J$5</c:f>
              <c:strCache>
                <c:ptCount val="9"/>
                <c:pt idx="0">
                  <c:v> Renterisiko </c:v>
                </c:pt>
                <c:pt idx="1">
                  <c:v> Aksjerisiko </c:v>
                </c:pt>
                <c:pt idx="2">
                  <c:v> Eiendomsrisiko </c:v>
                </c:pt>
                <c:pt idx="3">
                  <c:v> Kredittmarginrisiko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Sum markedsrisiko </c:v>
                </c:pt>
                <c:pt idx="7">
                  <c:v> Diversifisering </c:v>
                </c:pt>
                <c:pt idx="8">
                  <c:v> Kapitalkrav for markedsrisko </c:v>
                </c:pt>
              </c:strCache>
            </c:strRef>
          </c:cat>
          <c:val>
            <c:numRef>
              <c:f>'3.5'!$B$7:$J$7</c:f>
              <c:numCache>
                <c:formatCode>0.0</c:formatCode>
                <c:ptCount val="9"/>
                <c:pt idx="1">
                  <c:v>15.5486656649</c:v>
                </c:pt>
                <c:pt idx="2">
                  <c:v>36.624519594900001</c:v>
                </c:pt>
                <c:pt idx="3">
                  <c:v>47.1739276184</c:v>
                </c:pt>
                <c:pt idx="4">
                  <c:v>66.178150156100003</c:v>
                </c:pt>
                <c:pt idx="5">
                  <c:v>66.223927682099998</c:v>
                </c:pt>
                <c:pt idx="7">
                  <c:v>56.838868415900002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9F-4BBE-ABA4-916D4FD44573}"/>
            </c:ext>
          </c:extLst>
        </c:ser>
        <c:ser>
          <c:idx val="2"/>
          <c:order val="2"/>
          <c:tx>
            <c:strRef>
              <c:f>'3.5'!$A$8</c:f>
              <c:strCache>
                <c:ptCount val="1"/>
                <c:pt idx="0">
                  <c:v> Negativt bidrag til kapitalkrav 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Lbls>
            <c:dLbl>
              <c:idx val="7"/>
              <c:layout>
                <c:manualLayout>
                  <c:x val="0"/>
                  <c:y val="-7.3684210526315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9F-4BBE-ABA4-916D4FD445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'3.5'!$B$5:$J$5</c:f>
              <c:strCache>
                <c:ptCount val="9"/>
                <c:pt idx="0">
                  <c:v> Renterisiko </c:v>
                </c:pt>
                <c:pt idx="1">
                  <c:v> Aksjerisiko </c:v>
                </c:pt>
                <c:pt idx="2">
                  <c:v> Eiendomsrisiko </c:v>
                </c:pt>
                <c:pt idx="3">
                  <c:v> Kredittmarginrisiko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Sum markedsrisiko </c:v>
                </c:pt>
                <c:pt idx="7">
                  <c:v> Diversifisering </c:v>
                </c:pt>
                <c:pt idx="8">
                  <c:v> Kapitalkrav for markedsrisko </c:v>
                </c:pt>
              </c:strCache>
            </c:strRef>
          </c:cat>
          <c:val>
            <c:numRef>
              <c:f>'3.5'!$B$8:$J$8</c:f>
              <c:numCache>
                <c:formatCode>0.0</c:formatCode>
                <c:ptCount val="9"/>
                <c:pt idx="7">
                  <c:v>14.964608439299999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9F-4BBE-ABA4-916D4FD44573}"/>
            </c:ext>
          </c:extLst>
        </c:ser>
        <c:ser>
          <c:idx val="3"/>
          <c:order val="3"/>
          <c:tx>
            <c:strRef>
              <c:f>'3.5'!$A$9</c:f>
              <c:strCache>
                <c:ptCount val="1"/>
                <c:pt idx="0">
                  <c:v> Positivt bidrag til kapitalkrav 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dLbls>
            <c:dLbl>
              <c:idx val="0"/>
              <c:layout>
                <c:manualLayout>
                  <c:x val="2.3805555555555394E-3"/>
                  <c:y val="-9.7161507936507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9F-4BBE-ABA4-916D4FD44573}"/>
                </c:ext>
              </c:extLst>
            </c:dLbl>
            <c:dLbl>
              <c:idx val="1"/>
              <c:layout>
                <c:manualLayout>
                  <c:x val="0"/>
                  <c:y val="-9.3652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9F-4BBE-ABA4-916D4FD44573}"/>
                </c:ext>
              </c:extLst>
            </c:dLbl>
            <c:dLbl>
              <c:idx val="2"/>
              <c:layout>
                <c:manualLayout>
                  <c:x val="0"/>
                  <c:y val="-7.3684210526315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C9F-4BBE-ABA4-916D4FD44573}"/>
                </c:ext>
              </c:extLst>
            </c:dLbl>
            <c:dLbl>
              <c:idx val="3"/>
              <c:layout>
                <c:manualLayout>
                  <c:x val="0"/>
                  <c:y val="-0.108771929824561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C9F-4BBE-ABA4-916D4FD44573}"/>
                </c:ext>
              </c:extLst>
            </c:dLbl>
            <c:dLbl>
              <c:idx val="4"/>
              <c:layout>
                <c:manualLayout>
                  <c:x val="-6.4675178792741559E-17"/>
                  <c:y val="-5.020674603174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C9F-4BBE-ABA4-916D4FD44573}"/>
                </c:ext>
              </c:extLst>
            </c:dLbl>
            <c:dLbl>
              <c:idx val="5"/>
              <c:layout>
                <c:manualLayout>
                  <c:x val="0"/>
                  <c:y val="-3.8596491228070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9F-4BBE-ABA4-916D4FD4457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C9F-4BBE-ABA4-916D4FD445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'3.5'!$B$5:$J$5</c:f>
              <c:strCache>
                <c:ptCount val="9"/>
                <c:pt idx="0">
                  <c:v> Renterisiko </c:v>
                </c:pt>
                <c:pt idx="1">
                  <c:v> Aksjerisiko </c:v>
                </c:pt>
                <c:pt idx="2">
                  <c:v> Eiendomsrisiko </c:v>
                </c:pt>
                <c:pt idx="3">
                  <c:v> Kredittmarginrisiko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Sum markedsrisiko </c:v>
                </c:pt>
                <c:pt idx="7">
                  <c:v> Diversifisering </c:v>
                </c:pt>
                <c:pt idx="8">
                  <c:v> Kapitalkrav for markedsrisko </c:v>
                </c:pt>
              </c:strCache>
            </c:strRef>
          </c:cat>
          <c:val>
            <c:numRef>
              <c:f>'3.5'!$B$9:$J$9</c:f>
              <c:numCache>
                <c:formatCode>0.0</c:formatCode>
                <c:ptCount val="9"/>
                <c:pt idx="0">
                  <c:v>15.5486656649</c:v>
                </c:pt>
                <c:pt idx="1">
                  <c:v>21.075853930000001</c:v>
                </c:pt>
                <c:pt idx="2">
                  <c:v>10.549408023500002</c:v>
                </c:pt>
                <c:pt idx="3">
                  <c:v>19.004222537700002</c:v>
                </c:pt>
                <c:pt idx="4">
                  <c:v>4.5777525999999999E-2</c:v>
                </c:pt>
                <c:pt idx="5">
                  <c:v>5.5795491731000002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C9F-4BBE-ABA4-916D4FD445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32212352"/>
        <c:axId val="232213888"/>
      </c:barChart>
      <c:catAx>
        <c:axId val="23221235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2213888"/>
        <c:crosses val="autoZero"/>
        <c:auto val="1"/>
        <c:lblAlgn val="ctr"/>
        <c:lblOffset val="100"/>
        <c:noMultiLvlLbl val="0"/>
      </c:catAx>
      <c:valAx>
        <c:axId val="2322138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Mrd.kr.</a:t>
                </a:r>
              </a:p>
            </c:rich>
          </c:tx>
          <c:layout>
            <c:manualLayout>
              <c:xMode val="edge"/>
              <c:yMode val="edge"/>
              <c:x val="2.3824786324786315E-3"/>
              <c:y val="0.15672164663627572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2212352"/>
        <c:crosses val="autoZero"/>
        <c:crossBetween val="between"/>
      </c:valAx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"/>
          <c:y val="0.93950793650793651"/>
          <c:w val="0.97899027777777792"/>
          <c:h val="6.049206349206350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885277777777778E-2"/>
          <c:y val="5.5436507936507937E-2"/>
          <c:w val="0.89019805555555553"/>
          <c:h val="0.70779325396825388"/>
        </c:manualLayout>
      </c:layout>
      <c:barChart>
        <c:barDir val="bar"/>
        <c:grouping val="clustered"/>
        <c:varyColors val="0"/>
        <c:ser>
          <c:idx val="5"/>
          <c:order val="0"/>
          <c:tx>
            <c:strRef>
              <c:f>'3.6'!$G$6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strRef>
              <c:f>'3.6'!$A$7:$A$15</c:f>
              <c:strCache>
                <c:ptCount val="9"/>
                <c:pt idx="0">
                  <c:v>SCR for markedsrisiko</c:v>
                </c:pt>
                <c:pt idx="1">
                  <c:v>Diversifisering              </c:v>
                </c:pt>
                <c:pt idx="2">
                  <c:v>Samlet markedsrisiko</c:v>
                </c:pt>
                <c:pt idx="3">
                  <c:v>Valutarisiko</c:v>
                </c:pt>
                <c:pt idx="4">
                  <c:v>Konsetrasjonsrisiko</c:v>
                </c:pt>
                <c:pt idx="5">
                  <c:v>Kredittmarginrisiko</c:v>
                </c:pt>
                <c:pt idx="6">
                  <c:v>Eiendomsrisiko</c:v>
                </c:pt>
                <c:pt idx="7">
                  <c:v>Aksjerisiko</c:v>
                </c:pt>
                <c:pt idx="8">
                  <c:v>Renterisiko</c:v>
                </c:pt>
              </c:strCache>
            </c:strRef>
          </c:cat>
          <c:val>
            <c:numRef>
              <c:f>'3.6'!$G$7:$G$15</c:f>
              <c:numCache>
                <c:formatCode>0.0</c:formatCode>
                <c:ptCount val="9"/>
                <c:pt idx="0">
                  <c:v>56.838868415900009</c:v>
                </c:pt>
                <c:pt idx="1">
                  <c:v>-14.964608439299999</c:v>
                </c:pt>
                <c:pt idx="2">
                  <c:v>71.803476855200003</c:v>
                </c:pt>
                <c:pt idx="3">
                  <c:v>5.5795491731000002</c:v>
                </c:pt>
                <c:pt idx="4">
                  <c:v>4.5777525999999999E-2</c:v>
                </c:pt>
                <c:pt idx="5">
                  <c:v>19.004222537700002</c:v>
                </c:pt>
                <c:pt idx="6">
                  <c:v>10.549408023500002</c:v>
                </c:pt>
                <c:pt idx="7">
                  <c:v>21.075853930000001</c:v>
                </c:pt>
                <c:pt idx="8">
                  <c:v>15.5486656649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4F6-B1F7-F9F63D6FB3CE}"/>
            </c:ext>
          </c:extLst>
        </c:ser>
        <c:ser>
          <c:idx val="4"/>
          <c:order val="1"/>
          <c:tx>
            <c:strRef>
              <c:f>'3.6'!$F$6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'3.6'!$A$7:$A$15</c:f>
              <c:strCache>
                <c:ptCount val="9"/>
                <c:pt idx="0">
                  <c:v>SCR for markedsrisiko</c:v>
                </c:pt>
                <c:pt idx="1">
                  <c:v>Diversifisering              </c:v>
                </c:pt>
                <c:pt idx="2">
                  <c:v>Samlet markedsrisiko</c:v>
                </c:pt>
                <c:pt idx="3">
                  <c:v>Valutarisiko</c:v>
                </c:pt>
                <c:pt idx="4">
                  <c:v>Konsetrasjonsrisiko</c:v>
                </c:pt>
                <c:pt idx="5">
                  <c:v>Kredittmarginrisiko</c:v>
                </c:pt>
                <c:pt idx="6">
                  <c:v>Eiendomsrisiko</c:v>
                </c:pt>
                <c:pt idx="7">
                  <c:v>Aksjerisiko</c:v>
                </c:pt>
                <c:pt idx="8">
                  <c:v>Renterisiko</c:v>
                </c:pt>
              </c:strCache>
            </c:strRef>
          </c:cat>
          <c:val>
            <c:numRef>
              <c:f>'3.6'!$F$7:$F$15</c:f>
              <c:numCache>
                <c:formatCode>0.0</c:formatCode>
                <c:ptCount val="9"/>
                <c:pt idx="0">
                  <c:v>58.068987972200006</c:v>
                </c:pt>
                <c:pt idx="1">
                  <c:v>-15.6501780596</c:v>
                </c:pt>
                <c:pt idx="2">
                  <c:v>73.719166030799983</c:v>
                </c:pt>
                <c:pt idx="3">
                  <c:v>5.1194305001</c:v>
                </c:pt>
                <c:pt idx="4">
                  <c:v>3.8700378399999999E-2</c:v>
                </c:pt>
                <c:pt idx="5">
                  <c:v>21.522648122</c:v>
                </c:pt>
                <c:pt idx="6">
                  <c:v>11.342584910499999</c:v>
                </c:pt>
                <c:pt idx="7">
                  <c:v>17.066817864799997</c:v>
                </c:pt>
                <c:pt idx="8">
                  <c:v>18.628984254999999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40-4894-B18B-258C67379E4C}"/>
            </c:ext>
          </c:extLst>
        </c:ser>
        <c:ser>
          <c:idx val="3"/>
          <c:order val="2"/>
          <c:tx>
            <c:strRef>
              <c:f>'3.6'!$E$6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'3.6'!$A$7:$A$15</c:f>
              <c:strCache>
                <c:ptCount val="9"/>
                <c:pt idx="0">
                  <c:v>SCR for markedsrisiko</c:v>
                </c:pt>
                <c:pt idx="1">
                  <c:v>Diversifisering              </c:v>
                </c:pt>
                <c:pt idx="2">
                  <c:v>Samlet markedsrisiko</c:v>
                </c:pt>
                <c:pt idx="3">
                  <c:v>Valutarisiko</c:v>
                </c:pt>
                <c:pt idx="4">
                  <c:v>Konsetrasjonsrisiko</c:v>
                </c:pt>
                <c:pt idx="5">
                  <c:v>Kredittmarginrisiko</c:v>
                </c:pt>
                <c:pt idx="6">
                  <c:v>Eiendomsrisiko</c:v>
                </c:pt>
                <c:pt idx="7">
                  <c:v>Aksjerisiko</c:v>
                </c:pt>
                <c:pt idx="8">
                  <c:v>Renterisiko</c:v>
                </c:pt>
              </c:strCache>
            </c:strRef>
          </c:cat>
          <c:val>
            <c:numRef>
              <c:f>'3.6'!$E$7:$E$15</c:f>
              <c:numCache>
                <c:formatCode>General</c:formatCode>
                <c:ptCount val="9"/>
                <c:pt idx="0">
                  <c:v>49.9</c:v>
                </c:pt>
                <c:pt idx="1">
                  <c:v>-13</c:v>
                </c:pt>
                <c:pt idx="2">
                  <c:v>63</c:v>
                </c:pt>
                <c:pt idx="3">
                  <c:v>4.5</c:v>
                </c:pt>
                <c:pt idx="4">
                  <c:v>0.8</c:v>
                </c:pt>
                <c:pt idx="5">
                  <c:v>16.7</c:v>
                </c:pt>
                <c:pt idx="6">
                  <c:v>1.5</c:v>
                </c:pt>
                <c:pt idx="7">
                  <c:v>21.8</c:v>
                </c:pt>
                <c:pt idx="8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40-4894-B18B-258C67379E4C}"/>
            </c:ext>
          </c:extLst>
        </c:ser>
        <c:ser>
          <c:idx val="2"/>
          <c:order val="3"/>
          <c:tx>
            <c:strRef>
              <c:f>'3.6'!$D$6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'3.6'!$A$7:$A$15</c:f>
              <c:strCache>
                <c:ptCount val="9"/>
                <c:pt idx="0">
                  <c:v>SCR for markedsrisiko</c:v>
                </c:pt>
                <c:pt idx="1">
                  <c:v>Diversifisering              </c:v>
                </c:pt>
                <c:pt idx="2">
                  <c:v>Samlet markedsrisiko</c:v>
                </c:pt>
                <c:pt idx="3">
                  <c:v>Valutarisiko</c:v>
                </c:pt>
                <c:pt idx="4">
                  <c:v>Konsetrasjonsrisiko</c:v>
                </c:pt>
                <c:pt idx="5">
                  <c:v>Kredittmarginrisiko</c:v>
                </c:pt>
                <c:pt idx="6">
                  <c:v>Eiendomsrisiko</c:v>
                </c:pt>
                <c:pt idx="7">
                  <c:v>Aksjerisiko</c:v>
                </c:pt>
                <c:pt idx="8">
                  <c:v>Renterisiko</c:v>
                </c:pt>
              </c:strCache>
            </c:strRef>
          </c:cat>
          <c:val>
            <c:numRef>
              <c:f>'3.6'!$D$7:$D$15</c:f>
              <c:numCache>
                <c:formatCode>_-* #\ ##0.0_-;\-* #\ ##0.0_-;_-* "-"??_-;_-@_-</c:formatCode>
                <c:ptCount val="9"/>
                <c:pt idx="0">
                  <c:v>51.3</c:v>
                </c:pt>
                <c:pt idx="1">
                  <c:v>-12.5</c:v>
                </c:pt>
                <c:pt idx="2">
                  <c:v>63.8</c:v>
                </c:pt>
                <c:pt idx="3">
                  <c:v>3.8</c:v>
                </c:pt>
                <c:pt idx="4">
                  <c:v>0.1</c:v>
                </c:pt>
                <c:pt idx="5">
                  <c:v>18.2</c:v>
                </c:pt>
                <c:pt idx="6">
                  <c:v>0.7</c:v>
                </c:pt>
                <c:pt idx="7">
                  <c:v>21.2</c:v>
                </c:pt>
                <c:pt idx="8">
                  <c:v>19.899999999999999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40-4894-B18B-258C67379E4C}"/>
            </c:ext>
          </c:extLst>
        </c:ser>
        <c:ser>
          <c:idx val="1"/>
          <c:order val="4"/>
          <c:tx>
            <c:strRef>
              <c:f>'3.6'!$C$6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'3.6'!$A$7:$A$15</c:f>
              <c:strCache>
                <c:ptCount val="9"/>
                <c:pt idx="0">
                  <c:v>SCR for markedsrisiko</c:v>
                </c:pt>
                <c:pt idx="1">
                  <c:v>Diversifisering              </c:v>
                </c:pt>
                <c:pt idx="2">
                  <c:v>Samlet markedsrisiko</c:v>
                </c:pt>
                <c:pt idx="3">
                  <c:v>Valutarisiko</c:v>
                </c:pt>
                <c:pt idx="4">
                  <c:v>Konsetrasjonsrisiko</c:v>
                </c:pt>
                <c:pt idx="5">
                  <c:v>Kredittmarginrisiko</c:v>
                </c:pt>
                <c:pt idx="6">
                  <c:v>Eiendomsrisiko</c:v>
                </c:pt>
                <c:pt idx="7">
                  <c:v>Aksjerisiko</c:v>
                </c:pt>
                <c:pt idx="8">
                  <c:v>Renterisiko</c:v>
                </c:pt>
              </c:strCache>
            </c:strRef>
          </c:cat>
          <c:val>
            <c:numRef>
              <c:f>'3.6'!$C$7:$C$15</c:f>
              <c:numCache>
                <c:formatCode>_-* #\ ##0.0_-;\-* #\ ##0.0_-;_-* "-"??_-;_-@_-</c:formatCode>
                <c:ptCount val="9"/>
                <c:pt idx="0">
                  <c:v>54.5</c:v>
                </c:pt>
                <c:pt idx="1">
                  <c:v>-13.1</c:v>
                </c:pt>
                <c:pt idx="2">
                  <c:v>67.5</c:v>
                </c:pt>
                <c:pt idx="3">
                  <c:v>4.0999999999999996</c:v>
                </c:pt>
                <c:pt idx="4">
                  <c:v>0.3</c:v>
                </c:pt>
                <c:pt idx="5">
                  <c:v>17.5</c:v>
                </c:pt>
                <c:pt idx="6">
                  <c:v>0.6</c:v>
                </c:pt>
                <c:pt idx="7">
                  <c:v>23.9</c:v>
                </c:pt>
                <c:pt idx="8">
                  <c:v>21.2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40-4894-B18B-258C67379E4C}"/>
            </c:ext>
          </c:extLst>
        </c:ser>
        <c:ser>
          <c:idx val="0"/>
          <c:order val="5"/>
          <c:tx>
            <c:strRef>
              <c:f>'3.6'!$B$6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'3.6'!$A$7:$A$15</c:f>
              <c:strCache>
                <c:ptCount val="9"/>
                <c:pt idx="0">
                  <c:v>SCR for markedsrisiko</c:v>
                </c:pt>
                <c:pt idx="1">
                  <c:v>Diversifisering              </c:v>
                </c:pt>
                <c:pt idx="2">
                  <c:v>Samlet markedsrisiko</c:v>
                </c:pt>
                <c:pt idx="3">
                  <c:v>Valutarisiko</c:v>
                </c:pt>
                <c:pt idx="4">
                  <c:v>Konsetrasjonsrisiko</c:v>
                </c:pt>
                <c:pt idx="5">
                  <c:v>Kredittmarginrisiko</c:v>
                </c:pt>
                <c:pt idx="6">
                  <c:v>Eiendomsrisiko</c:v>
                </c:pt>
                <c:pt idx="7">
                  <c:v>Aksjerisiko</c:v>
                </c:pt>
                <c:pt idx="8">
                  <c:v>Renterisiko</c:v>
                </c:pt>
              </c:strCache>
            </c:strRef>
          </c:cat>
          <c:val>
            <c:numRef>
              <c:f>'3.6'!$B$7:$B$15</c:f>
              <c:numCache>
                <c:formatCode>_-* #\ ##0.0_-;\-* #\ ##0.0_-;_-* "-"??_-;_-@_-</c:formatCode>
                <c:ptCount val="9"/>
                <c:pt idx="0">
                  <c:v>52.7</c:v>
                </c:pt>
                <c:pt idx="1">
                  <c:v>-12.2</c:v>
                </c:pt>
                <c:pt idx="2">
                  <c:v>64.900000000000006</c:v>
                </c:pt>
                <c:pt idx="3">
                  <c:v>3.5</c:v>
                </c:pt>
                <c:pt idx="4">
                  <c:v>0.1</c:v>
                </c:pt>
                <c:pt idx="5">
                  <c:v>17.2</c:v>
                </c:pt>
                <c:pt idx="6">
                  <c:v>0.5</c:v>
                </c:pt>
                <c:pt idx="7">
                  <c:v>22.9</c:v>
                </c:pt>
                <c:pt idx="8">
                  <c:v>20.8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40-4894-B18B-258C67379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5205824"/>
        <c:axId val="745206152"/>
      </c:barChart>
      <c:catAx>
        <c:axId val="745205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5206152"/>
        <c:crosses val="autoZero"/>
        <c:auto val="1"/>
        <c:lblAlgn val="ctr"/>
        <c:lblOffset val="100"/>
        <c:noMultiLvlLbl val="0"/>
      </c:catAx>
      <c:valAx>
        <c:axId val="745206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Mrd.</a:t>
                </a:r>
                <a:r>
                  <a:rPr lang="nb-NO" baseline="0"/>
                  <a:t>kr</a:t>
                </a:r>
                <a:r>
                  <a:rPr lang="nb-NO"/>
                  <a:t>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520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517444444444444"/>
          <c:y val="4.96313492063492E-2"/>
          <c:w val="0.85510723659542553"/>
          <c:h val="0.492409920634920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'3.7'!$A$6</c:f>
              <c:strCache>
                <c:ptCount val="1"/>
                <c:pt idx="0">
                  <c:v>Aggregerte tall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Lbls>
            <c:dLbl>
              <c:idx val="6"/>
              <c:layout>
                <c:manualLayout>
                  <c:x val="0"/>
                  <c:y val="-0.247064012831729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9F-4BBE-ABA4-916D4FD44573}"/>
                </c:ext>
              </c:extLst>
            </c:dLbl>
            <c:dLbl>
              <c:idx val="8"/>
              <c:layout>
                <c:manualLayout>
                  <c:x val="-2.0370135052831988E-16"/>
                  <c:y val="-0.202981189851268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9F-4BBE-ABA4-916D4FD445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'3.7'!$B$5:$J$5</c:f>
              <c:strCache>
                <c:ptCount val="9"/>
                <c:pt idx="0">
                  <c:v>Dødsrisiko</c:v>
                </c:pt>
                <c:pt idx="1">
                  <c:v>Opplevelsesrisiko</c:v>
                </c:pt>
                <c:pt idx="2">
                  <c:v>Uførerisiko</c:v>
                </c:pt>
                <c:pt idx="3">
                  <c:v>Avgangsrisiko</c:v>
                </c:pt>
                <c:pt idx="4">
                  <c:v>Kostnadsrisiko</c:v>
                </c:pt>
                <c:pt idx="5">
                  <c:v>Katastroferisiko</c:v>
                </c:pt>
                <c:pt idx="6">
                  <c:v>Sum livsforsikringsrisiko</c:v>
                </c:pt>
                <c:pt idx="7">
                  <c:v>Diversifisering</c:v>
                </c:pt>
                <c:pt idx="8">
                  <c:v>Kapitalkrav for livsfors.risiko</c:v>
                </c:pt>
              </c:strCache>
            </c:strRef>
          </c:cat>
          <c:val>
            <c:numRef>
              <c:f>'3.7'!$B$6:$J$6</c:f>
              <c:numCache>
                <c:formatCode>_-* #\ ##0.0_-;\-* #\ ##0.0_-;_-* "-"??_-;_-@_-</c:formatCode>
                <c:ptCount val="9"/>
                <c:pt idx="6">
                  <c:v>43.155832864900006</c:v>
                </c:pt>
                <c:pt idx="8">
                  <c:v>33.046503097300004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9F-4BBE-ABA4-916D4FD44573}"/>
            </c:ext>
          </c:extLst>
        </c:ser>
        <c:ser>
          <c:idx val="1"/>
          <c:order val="1"/>
          <c:tx>
            <c:strRef>
              <c:f>'3.7'!$A$7</c:f>
              <c:strCache>
                <c:ptCount val="1"/>
                <c:pt idx="0">
                  <c:v>Skyggetall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'3.7'!$B$5:$J$5</c:f>
              <c:strCache>
                <c:ptCount val="9"/>
                <c:pt idx="0">
                  <c:v>Dødsrisiko</c:v>
                </c:pt>
                <c:pt idx="1">
                  <c:v>Opplevelsesrisiko</c:v>
                </c:pt>
                <c:pt idx="2">
                  <c:v>Uførerisiko</c:v>
                </c:pt>
                <c:pt idx="3">
                  <c:v>Avgangsrisiko</c:v>
                </c:pt>
                <c:pt idx="4">
                  <c:v>Kostnadsrisiko</c:v>
                </c:pt>
                <c:pt idx="5">
                  <c:v>Katastroferisiko</c:v>
                </c:pt>
                <c:pt idx="6">
                  <c:v>Sum livsforsikringsrisiko</c:v>
                </c:pt>
                <c:pt idx="7">
                  <c:v>Diversifisering</c:v>
                </c:pt>
                <c:pt idx="8">
                  <c:v>Kapitalkrav for livsfors.risiko</c:v>
                </c:pt>
              </c:strCache>
            </c:strRef>
          </c:cat>
          <c:val>
            <c:numRef>
              <c:f>'3.7'!$B$7:$J$7</c:f>
              <c:numCache>
                <c:formatCode>_-* #\ ##0.0_-;\-* #\ ##0.0_-;_-* "-"??_-;_-@_-</c:formatCode>
                <c:ptCount val="9"/>
                <c:pt idx="1">
                  <c:v>0.72267287529999991</c:v>
                </c:pt>
                <c:pt idx="2">
                  <c:v>10.620277761600001</c:v>
                </c:pt>
                <c:pt idx="3">
                  <c:v>12.763501957800001</c:v>
                </c:pt>
                <c:pt idx="4">
                  <c:v>36.973582983900002</c:v>
                </c:pt>
                <c:pt idx="5">
                  <c:v>42.670414608200005</c:v>
                </c:pt>
                <c:pt idx="7">
                  <c:v>33.046503097400006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9F-4BBE-ABA4-916D4FD44573}"/>
            </c:ext>
          </c:extLst>
        </c:ser>
        <c:ser>
          <c:idx val="2"/>
          <c:order val="2"/>
          <c:tx>
            <c:strRef>
              <c:f>'3.7'!$A$8</c:f>
              <c:strCache>
                <c:ptCount val="1"/>
                <c:pt idx="0">
                  <c:v>Negativt bidrag til kapitalkrav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Lbls>
            <c:dLbl>
              <c:idx val="7"/>
              <c:layout>
                <c:manualLayout>
                  <c:x val="0"/>
                  <c:y val="-7.3684210526315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9F-4BBE-ABA4-916D4FD445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'3.7'!$B$5:$J$5</c:f>
              <c:strCache>
                <c:ptCount val="9"/>
                <c:pt idx="0">
                  <c:v>Dødsrisiko</c:v>
                </c:pt>
                <c:pt idx="1">
                  <c:v>Opplevelsesrisiko</c:v>
                </c:pt>
                <c:pt idx="2">
                  <c:v>Uførerisiko</c:v>
                </c:pt>
                <c:pt idx="3">
                  <c:v>Avgangsrisiko</c:v>
                </c:pt>
                <c:pt idx="4">
                  <c:v>Kostnadsrisiko</c:v>
                </c:pt>
                <c:pt idx="5">
                  <c:v>Katastroferisiko</c:v>
                </c:pt>
                <c:pt idx="6">
                  <c:v>Sum livsforsikringsrisiko</c:v>
                </c:pt>
                <c:pt idx="7">
                  <c:v>Diversifisering</c:v>
                </c:pt>
                <c:pt idx="8">
                  <c:v>Kapitalkrav for livsfors.risiko</c:v>
                </c:pt>
              </c:strCache>
            </c:strRef>
          </c:cat>
          <c:val>
            <c:numRef>
              <c:f>'3.7'!$B$8:$J$8</c:f>
              <c:numCache>
                <c:formatCode>_-* #\ ##0.0_-;\-* #\ ##0.0_-;_-* "-"??_-;_-@_-</c:formatCode>
                <c:ptCount val="9"/>
                <c:pt idx="7">
                  <c:v>10.1093297675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9F-4BBE-ABA4-916D4FD44573}"/>
            </c:ext>
          </c:extLst>
        </c:ser>
        <c:ser>
          <c:idx val="3"/>
          <c:order val="3"/>
          <c:tx>
            <c:strRef>
              <c:f>'3.7'!$A$9</c:f>
              <c:strCache>
                <c:ptCount val="1"/>
                <c:pt idx="0">
                  <c:v>Positivt bidrag til kapitalkrav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dLbls>
            <c:dLbl>
              <c:idx val="0"/>
              <c:layout>
                <c:manualLayout>
                  <c:x val="-3.9720034995625549E-4"/>
                  <c:y val="-4.6235418489355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9F-4BBE-ABA4-916D4FD44573}"/>
                </c:ext>
              </c:extLst>
            </c:dLbl>
            <c:dLbl>
              <c:idx val="1"/>
              <c:layout>
                <c:manualLayout>
                  <c:x val="0"/>
                  <c:y val="-9.3652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9F-4BBE-ABA4-916D4FD44573}"/>
                </c:ext>
              </c:extLst>
            </c:dLbl>
            <c:dLbl>
              <c:idx val="2"/>
              <c:layout>
                <c:manualLayout>
                  <c:x val="0"/>
                  <c:y val="-5.516586468358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C9F-4BBE-ABA4-916D4FD44573}"/>
                </c:ext>
              </c:extLst>
            </c:dLbl>
            <c:dLbl>
              <c:idx val="3"/>
              <c:layout>
                <c:manualLayout>
                  <c:x val="-1.0185067526415994E-16"/>
                  <c:y val="-0.150438538932633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C9F-4BBE-ABA4-916D4FD44573}"/>
                </c:ext>
              </c:extLst>
            </c:dLbl>
            <c:dLbl>
              <c:idx val="4"/>
              <c:layout>
                <c:manualLayout>
                  <c:x val="-6.4675178792741559E-17"/>
                  <c:y val="-5.020674603174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C9F-4BBE-ABA4-916D4FD44573}"/>
                </c:ext>
              </c:extLst>
            </c:dLbl>
            <c:dLbl>
              <c:idx val="5"/>
              <c:layout>
                <c:manualLayout>
                  <c:x val="0"/>
                  <c:y val="-3.8596491228070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9F-4BBE-ABA4-916D4FD4457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C9F-4BBE-ABA4-916D4FD445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'3.7'!$B$5:$J$5</c:f>
              <c:strCache>
                <c:ptCount val="9"/>
                <c:pt idx="0">
                  <c:v>Dødsrisiko</c:v>
                </c:pt>
                <c:pt idx="1">
                  <c:v>Opplevelsesrisiko</c:v>
                </c:pt>
                <c:pt idx="2">
                  <c:v>Uførerisiko</c:v>
                </c:pt>
                <c:pt idx="3">
                  <c:v>Avgangsrisiko</c:v>
                </c:pt>
                <c:pt idx="4">
                  <c:v>Kostnadsrisiko</c:v>
                </c:pt>
                <c:pt idx="5">
                  <c:v>Katastroferisiko</c:v>
                </c:pt>
                <c:pt idx="6">
                  <c:v>Sum livsforsikringsrisiko</c:v>
                </c:pt>
                <c:pt idx="7">
                  <c:v>Diversifisering</c:v>
                </c:pt>
                <c:pt idx="8">
                  <c:v>Kapitalkrav for livsfors.risiko</c:v>
                </c:pt>
              </c:strCache>
            </c:strRef>
          </c:cat>
          <c:val>
            <c:numRef>
              <c:f>'3.7'!$B$9:$J$9</c:f>
              <c:numCache>
                <c:formatCode>_-* #\ ##0.0_-;\-* #\ ##0.0_-;_-* "-"??_-;_-@_-</c:formatCode>
                <c:ptCount val="9"/>
                <c:pt idx="0">
                  <c:v>0.72267287529999991</c:v>
                </c:pt>
                <c:pt idx="1">
                  <c:v>9.8976048862999999</c:v>
                </c:pt>
                <c:pt idx="2">
                  <c:v>2.1432241962000003</c:v>
                </c:pt>
                <c:pt idx="3">
                  <c:v>24.210081026099999</c:v>
                </c:pt>
                <c:pt idx="4">
                  <c:v>5.6968316243000006</c:v>
                </c:pt>
                <c:pt idx="5">
                  <c:v>0.48541825670000005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C9F-4BBE-ABA4-916D4FD445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32212352"/>
        <c:axId val="232213888"/>
      </c:barChart>
      <c:catAx>
        <c:axId val="23221235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2213888"/>
        <c:crosses val="autoZero"/>
        <c:auto val="1"/>
        <c:lblAlgn val="ctr"/>
        <c:lblOffset val="100"/>
        <c:noMultiLvlLbl val="0"/>
      </c:catAx>
      <c:valAx>
        <c:axId val="2322138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/>
                  <a:t>Mrd. kr.</a:t>
                </a:r>
              </a:p>
            </c:rich>
          </c:tx>
          <c:layout>
            <c:manualLayout>
              <c:xMode val="edge"/>
              <c:yMode val="edge"/>
              <c:x val="2.3824786324786315E-3"/>
              <c:y val="0.15672164663627572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2212352"/>
        <c:crosses val="autoZero"/>
        <c:crossBetween val="between"/>
        <c:majorUnit val="10"/>
      </c:valAx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"/>
          <c:y val="0.93950793650793651"/>
          <c:w val="0.97899027777777792"/>
          <c:h val="6.049206349206350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95555555555555"/>
          <c:y val="5.5436507936507937E-2"/>
          <c:w val="0.79844166666666672"/>
          <c:h val="0.7329916666666666"/>
        </c:manualLayout>
      </c:layout>
      <c:barChart>
        <c:barDir val="bar"/>
        <c:grouping val="clustered"/>
        <c:varyColors val="0"/>
        <c:ser>
          <c:idx val="5"/>
          <c:order val="0"/>
          <c:tx>
            <c:strRef>
              <c:f>'3.8'!$G$6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strRef>
              <c:f>'3.8'!$A$7:$A$15</c:f>
              <c:strCache>
                <c:ptCount val="9"/>
                <c:pt idx="0">
                  <c:v>  SCR for livsforsikringsrisiko</c:v>
                </c:pt>
                <c:pt idx="1">
                  <c:v>Diversifisering                 </c:v>
                </c:pt>
                <c:pt idx="2">
                  <c:v>Sum livsforsikringsrisiko</c:v>
                </c:pt>
                <c:pt idx="3">
                  <c:v>Katastroferisiko</c:v>
                </c:pt>
                <c:pt idx="4">
                  <c:v>Kostnadsrisiko</c:v>
                </c:pt>
                <c:pt idx="5">
                  <c:v>Avgangsrisiko</c:v>
                </c:pt>
                <c:pt idx="6">
                  <c:v>Uførerisiko</c:v>
                </c:pt>
                <c:pt idx="7">
                  <c:v>Opplevelsesrisiko</c:v>
                </c:pt>
                <c:pt idx="8">
                  <c:v>Dødsrisiko</c:v>
                </c:pt>
              </c:strCache>
            </c:strRef>
          </c:cat>
          <c:val>
            <c:numRef>
              <c:f>'3.8'!$G$7:$G$15</c:f>
              <c:numCache>
                <c:formatCode>0.0</c:formatCode>
                <c:ptCount val="9"/>
                <c:pt idx="0">
                  <c:v>33.046503097300004</c:v>
                </c:pt>
                <c:pt idx="1">
                  <c:v>-10.1093297675</c:v>
                </c:pt>
                <c:pt idx="2">
                  <c:v>43.155832864900006</c:v>
                </c:pt>
                <c:pt idx="3" formatCode="_-* #\ ##0.0_-;\-* #\ ##0.0_-;_-* &quot;-&quot;??_-;_-@_-">
                  <c:v>0.48541825670000005</c:v>
                </c:pt>
                <c:pt idx="4" formatCode="_-* #\ ##0.0_-;\-* #\ ##0.0_-;_-* &quot;-&quot;??_-;_-@_-">
                  <c:v>5.6968316243000006</c:v>
                </c:pt>
                <c:pt idx="5" formatCode="_-* #\ ##0.0_-;\-* #\ ##0.0_-;_-* &quot;-&quot;??_-;_-@_-">
                  <c:v>24.210081026099999</c:v>
                </c:pt>
                <c:pt idx="6" formatCode="_-* #\ ##0.0_-;\-* #\ ##0.0_-;_-* &quot;-&quot;??_-;_-@_-">
                  <c:v>2.1432241962000003</c:v>
                </c:pt>
                <c:pt idx="7" formatCode="_-* #\ ##0.0_-;\-* #\ ##0.0_-;_-* &quot;-&quot;??_-;_-@_-">
                  <c:v>9.8976048862999999</c:v>
                </c:pt>
                <c:pt idx="8" formatCode="_-* #\ ##0.0_-;\-* #\ ##0.0_-;_-* &quot;-&quot;??_-;_-@_-">
                  <c:v>0.72267287529999991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8-46B9-9166-96A06940A4A0}"/>
            </c:ext>
          </c:extLst>
        </c:ser>
        <c:ser>
          <c:idx val="4"/>
          <c:order val="1"/>
          <c:tx>
            <c:strRef>
              <c:f>'3.8'!$F$6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'3.8'!$A$7:$A$15</c:f>
              <c:strCache>
                <c:ptCount val="9"/>
                <c:pt idx="0">
                  <c:v>  SCR for livsforsikringsrisiko</c:v>
                </c:pt>
                <c:pt idx="1">
                  <c:v>Diversifisering                 </c:v>
                </c:pt>
                <c:pt idx="2">
                  <c:v>Sum livsforsikringsrisiko</c:v>
                </c:pt>
                <c:pt idx="3">
                  <c:v>Katastroferisiko</c:v>
                </c:pt>
                <c:pt idx="4">
                  <c:v>Kostnadsrisiko</c:v>
                </c:pt>
                <c:pt idx="5">
                  <c:v>Avgangsrisiko</c:v>
                </c:pt>
                <c:pt idx="6">
                  <c:v>Uførerisiko</c:v>
                </c:pt>
                <c:pt idx="7">
                  <c:v>Opplevelsesrisiko</c:v>
                </c:pt>
                <c:pt idx="8">
                  <c:v>Dødsrisiko</c:v>
                </c:pt>
              </c:strCache>
            </c:strRef>
          </c:cat>
          <c:val>
            <c:numRef>
              <c:f>'3.8'!$F$7:$F$15</c:f>
              <c:numCache>
                <c:formatCode>0.0</c:formatCode>
                <c:ptCount val="9"/>
                <c:pt idx="0">
                  <c:v>31.776563680500001</c:v>
                </c:pt>
                <c:pt idx="1">
                  <c:v>-10.305457712700003</c:v>
                </c:pt>
                <c:pt idx="2">
                  <c:v>42.082021396400009</c:v>
                </c:pt>
                <c:pt idx="3">
                  <c:v>0.45523157900000005</c:v>
                </c:pt>
                <c:pt idx="4">
                  <c:v>5.6628580212999999</c:v>
                </c:pt>
                <c:pt idx="5">
                  <c:v>22.631805998300003</c:v>
                </c:pt>
                <c:pt idx="6">
                  <c:v>2.0983687888000002</c:v>
                </c:pt>
                <c:pt idx="7">
                  <c:v>10.578263077400001</c:v>
                </c:pt>
                <c:pt idx="8">
                  <c:v>0.65549393160000002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91-435E-9369-7C0FC3C85860}"/>
            </c:ext>
          </c:extLst>
        </c:ser>
        <c:ser>
          <c:idx val="3"/>
          <c:order val="2"/>
          <c:tx>
            <c:strRef>
              <c:f>'3.8'!$E$6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'3.8'!$A$7:$A$15</c:f>
              <c:strCache>
                <c:ptCount val="9"/>
                <c:pt idx="0">
                  <c:v>  SCR for livsforsikringsrisiko</c:v>
                </c:pt>
                <c:pt idx="1">
                  <c:v>Diversifisering                 </c:v>
                </c:pt>
                <c:pt idx="2">
                  <c:v>Sum livsforsikringsrisiko</c:v>
                </c:pt>
                <c:pt idx="3">
                  <c:v>Katastroferisiko</c:v>
                </c:pt>
                <c:pt idx="4">
                  <c:v>Kostnadsrisiko</c:v>
                </c:pt>
                <c:pt idx="5">
                  <c:v>Avgangsrisiko</c:v>
                </c:pt>
                <c:pt idx="6">
                  <c:v>Uførerisiko</c:v>
                </c:pt>
                <c:pt idx="7">
                  <c:v>Opplevelsesrisiko</c:v>
                </c:pt>
                <c:pt idx="8">
                  <c:v>Dødsrisiko</c:v>
                </c:pt>
              </c:strCache>
            </c:strRef>
          </c:cat>
          <c:val>
            <c:numRef>
              <c:f>'3.8'!$E$7:$E$15</c:f>
              <c:numCache>
                <c:formatCode>_-* #\ ##0.0_-;\-* #\ ##0.0_-;_-* "-"??_-;_-@_-</c:formatCode>
                <c:ptCount val="9"/>
                <c:pt idx="0">
                  <c:v>34.332000000000001</c:v>
                </c:pt>
                <c:pt idx="1">
                  <c:v>-11.863</c:v>
                </c:pt>
                <c:pt idx="2">
                  <c:v>46.195</c:v>
                </c:pt>
                <c:pt idx="3">
                  <c:v>0.628</c:v>
                </c:pt>
                <c:pt idx="4">
                  <c:v>6.0259999999999998</c:v>
                </c:pt>
                <c:pt idx="5">
                  <c:v>24.536999999999999</c:v>
                </c:pt>
                <c:pt idx="6">
                  <c:v>2.407</c:v>
                </c:pt>
                <c:pt idx="7">
                  <c:v>11.223000000000001</c:v>
                </c:pt>
                <c:pt idx="8">
                  <c:v>1.3740000000000001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91-435E-9369-7C0FC3C85860}"/>
            </c:ext>
          </c:extLst>
        </c:ser>
        <c:ser>
          <c:idx val="2"/>
          <c:order val="3"/>
          <c:tx>
            <c:strRef>
              <c:f>'3.8'!$D$6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'3.8'!$A$7:$A$15</c:f>
              <c:strCache>
                <c:ptCount val="9"/>
                <c:pt idx="0">
                  <c:v>  SCR for livsforsikringsrisiko</c:v>
                </c:pt>
                <c:pt idx="1">
                  <c:v>Diversifisering                 </c:v>
                </c:pt>
                <c:pt idx="2">
                  <c:v>Sum livsforsikringsrisiko</c:v>
                </c:pt>
                <c:pt idx="3">
                  <c:v>Katastroferisiko</c:v>
                </c:pt>
                <c:pt idx="4">
                  <c:v>Kostnadsrisiko</c:v>
                </c:pt>
                <c:pt idx="5">
                  <c:v>Avgangsrisiko</c:v>
                </c:pt>
                <c:pt idx="6">
                  <c:v>Uførerisiko</c:v>
                </c:pt>
                <c:pt idx="7">
                  <c:v>Opplevelsesrisiko</c:v>
                </c:pt>
                <c:pt idx="8">
                  <c:v>Dødsrisiko</c:v>
                </c:pt>
              </c:strCache>
            </c:strRef>
          </c:cat>
          <c:val>
            <c:numRef>
              <c:f>'3.8'!$D$7:$D$15</c:f>
              <c:numCache>
                <c:formatCode>_-* #\ ##0.0_-;\-* #\ ##0.0_-;_-* "-"??_-;_-@_-</c:formatCode>
                <c:ptCount val="9"/>
                <c:pt idx="0">
                  <c:v>33.798000000000002</c:v>
                </c:pt>
                <c:pt idx="1">
                  <c:v>-11.59</c:v>
                </c:pt>
                <c:pt idx="2">
                  <c:v>45.387999999999998</c:v>
                </c:pt>
                <c:pt idx="3">
                  <c:v>0.441</c:v>
                </c:pt>
                <c:pt idx="4">
                  <c:v>5.3310000000000004</c:v>
                </c:pt>
                <c:pt idx="5">
                  <c:v>24.506</c:v>
                </c:pt>
                <c:pt idx="6">
                  <c:v>2.423</c:v>
                </c:pt>
                <c:pt idx="7">
                  <c:v>11.531000000000001</c:v>
                </c:pt>
                <c:pt idx="8">
                  <c:v>1.1559999999999999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91-435E-9369-7C0FC3C85860}"/>
            </c:ext>
          </c:extLst>
        </c:ser>
        <c:ser>
          <c:idx val="1"/>
          <c:order val="4"/>
          <c:tx>
            <c:strRef>
              <c:f>'3.8'!$C$6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'3.8'!$A$7:$A$15</c:f>
              <c:strCache>
                <c:ptCount val="9"/>
                <c:pt idx="0">
                  <c:v>  SCR for livsforsikringsrisiko</c:v>
                </c:pt>
                <c:pt idx="1">
                  <c:v>Diversifisering                 </c:v>
                </c:pt>
                <c:pt idx="2">
                  <c:v>Sum livsforsikringsrisiko</c:v>
                </c:pt>
                <c:pt idx="3">
                  <c:v>Katastroferisiko</c:v>
                </c:pt>
                <c:pt idx="4">
                  <c:v>Kostnadsrisiko</c:v>
                </c:pt>
                <c:pt idx="5">
                  <c:v>Avgangsrisiko</c:v>
                </c:pt>
                <c:pt idx="6">
                  <c:v>Uførerisiko</c:v>
                </c:pt>
                <c:pt idx="7">
                  <c:v>Opplevelsesrisiko</c:v>
                </c:pt>
                <c:pt idx="8">
                  <c:v>Dødsrisiko</c:v>
                </c:pt>
              </c:strCache>
            </c:strRef>
          </c:cat>
          <c:val>
            <c:numRef>
              <c:f>'3.8'!$C$7:$C$15</c:f>
              <c:numCache>
                <c:formatCode>_-* #\ ##0.0_-;\-* #\ ##0.0_-;_-* "-"??_-;_-@_-</c:formatCode>
                <c:ptCount val="9"/>
                <c:pt idx="0">
                  <c:v>34.749000000000002</c:v>
                </c:pt>
                <c:pt idx="1">
                  <c:v>-11.917999999999999</c:v>
                </c:pt>
                <c:pt idx="2">
                  <c:v>46.667000000000002</c:v>
                </c:pt>
                <c:pt idx="3">
                  <c:v>0.34100000000000003</c:v>
                </c:pt>
                <c:pt idx="4">
                  <c:v>5.5140000000000002</c:v>
                </c:pt>
                <c:pt idx="5">
                  <c:v>25.539000000000001</c:v>
                </c:pt>
                <c:pt idx="6">
                  <c:v>2.6859999999999999</c:v>
                </c:pt>
                <c:pt idx="7">
                  <c:v>11.478</c:v>
                </c:pt>
                <c:pt idx="8">
                  <c:v>1.1080000000000001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91-435E-9369-7C0FC3C85860}"/>
            </c:ext>
          </c:extLst>
        </c:ser>
        <c:ser>
          <c:idx val="0"/>
          <c:order val="5"/>
          <c:tx>
            <c:strRef>
              <c:f>'3.8'!$B$6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'3.8'!$A$7:$A$15</c:f>
              <c:strCache>
                <c:ptCount val="9"/>
                <c:pt idx="0">
                  <c:v>  SCR for livsforsikringsrisiko</c:v>
                </c:pt>
                <c:pt idx="1">
                  <c:v>Diversifisering                 </c:v>
                </c:pt>
                <c:pt idx="2">
                  <c:v>Sum livsforsikringsrisiko</c:v>
                </c:pt>
                <c:pt idx="3">
                  <c:v>Katastroferisiko</c:v>
                </c:pt>
                <c:pt idx="4">
                  <c:v>Kostnadsrisiko</c:v>
                </c:pt>
                <c:pt idx="5">
                  <c:v>Avgangsrisiko</c:v>
                </c:pt>
                <c:pt idx="6">
                  <c:v>Uførerisiko</c:v>
                </c:pt>
                <c:pt idx="7">
                  <c:v>Opplevelsesrisiko</c:v>
                </c:pt>
                <c:pt idx="8">
                  <c:v>Dødsrisiko</c:v>
                </c:pt>
              </c:strCache>
            </c:strRef>
          </c:cat>
          <c:val>
            <c:numRef>
              <c:f>'3.8'!$B$7:$B$15</c:f>
              <c:numCache>
                <c:formatCode>0.0</c:formatCode>
                <c:ptCount val="9"/>
                <c:pt idx="0">
                  <c:v>32.212000000000003</c:v>
                </c:pt>
                <c:pt idx="1">
                  <c:v>-11.574</c:v>
                </c:pt>
                <c:pt idx="2">
                  <c:v>43.784999999999997</c:v>
                </c:pt>
                <c:pt idx="3">
                  <c:v>0.54100000000000004</c:v>
                </c:pt>
                <c:pt idx="4">
                  <c:v>4.76</c:v>
                </c:pt>
                <c:pt idx="5">
                  <c:v>22.849</c:v>
                </c:pt>
                <c:pt idx="6">
                  <c:v>2.593</c:v>
                </c:pt>
                <c:pt idx="7">
                  <c:v>11.993</c:v>
                </c:pt>
                <c:pt idx="8">
                  <c:v>1.1399999999999999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91-435E-9369-7C0FC3C85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3"/>
        <c:axId val="1114182640"/>
        <c:axId val="1114180344"/>
      </c:barChart>
      <c:catAx>
        <c:axId val="1114182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14180344"/>
        <c:crosses val="autoZero"/>
        <c:auto val="1"/>
        <c:lblAlgn val="ctr"/>
        <c:lblOffset val="100"/>
        <c:noMultiLvlLbl val="0"/>
      </c:catAx>
      <c:valAx>
        <c:axId val="1114180344"/>
        <c:scaling>
          <c:orientation val="minMax"/>
          <c:min val="-2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Mrd.kr.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141826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89416666666666"/>
          <c:y val="0.91717499999999996"/>
          <c:w val="0.62425388888888889"/>
          <c:h val="7.778531746031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368986928104578"/>
          <c:y val="8.8762720664589803E-2"/>
          <c:w val="0.76015653594771238"/>
          <c:h val="0.565831775700934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'3.9'!$A$6</c:f>
              <c:strCache>
                <c:ptCount val="1"/>
                <c:pt idx="0">
                  <c:v>Kapitalgruppe 1 uten begr.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'3.9'!$B$5:$G$5</c:f>
              <c:strCache>
                <c:ptCount val="6"/>
                <c:pt idx="0">
                  <c:v>31.12.2016</c:v>
                </c:pt>
                <c:pt idx="1">
                  <c:v>31.12.2017</c:v>
                </c:pt>
                <c:pt idx="2">
                  <c:v>31.12.2018</c:v>
                </c:pt>
                <c:pt idx="3">
                  <c:v>31.12.2019</c:v>
                </c:pt>
                <c:pt idx="4">
                  <c:v>31.12.2020</c:v>
                </c:pt>
                <c:pt idx="5">
                  <c:v>31.12.2021</c:v>
                </c:pt>
              </c:strCache>
            </c:strRef>
          </c:cat>
          <c:val>
            <c:numRef>
              <c:f>'3.9'!$B$6:$G$6</c:f>
              <c:numCache>
                <c:formatCode>0.0</c:formatCode>
                <c:ptCount val="6"/>
                <c:pt idx="0">
                  <c:v>115.79600000000001</c:v>
                </c:pt>
                <c:pt idx="1">
                  <c:v>122.1</c:v>
                </c:pt>
                <c:pt idx="2">
                  <c:v>113.072</c:v>
                </c:pt>
                <c:pt idx="3">
                  <c:v>125.60899999999999</c:v>
                </c:pt>
                <c:pt idx="4">
                  <c:v>140.39278300000001</c:v>
                </c:pt>
                <c:pt idx="5">
                  <c:v>131.09935837500001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8-4856-9F5A-87D622132CA8}"/>
            </c:ext>
          </c:extLst>
        </c:ser>
        <c:ser>
          <c:idx val="1"/>
          <c:order val="1"/>
          <c:tx>
            <c:strRef>
              <c:f>'3.9'!$A$7</c:f>
              <c:strCache>
                <c:ptCount val="1"/>
                <c:pt idx="0">
                  <c:v>Kapitalgruppe 1 med begr.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'3.9'!$B$5:$G$5</c:f>
              <c:strCache>
                <c:ptCount val="6"/>
                <c:pt idx="0">
                  <c:v>31.12.2016</c:v>
                </c:pt>
                <c:pt idx="1">
                  <c:v>31.12.2017</c:v>
                </c:pt>
                <c:pt idx="2">
                  <c:v>31.12.2018</c:v>
                </c:pt>
                <c:pt idx="3">
                  <c:v>31.12.2019</c:v>
                </c:pt>
                <c:pt idx="4">
                  <c:v>31.12.2020</c:v>
                </c:pt>
                <c:pt idx="5">
                  <c:v>31.12.2021</c:v>
                </c:pt>
              </c:strCache>
            </c:strRef>
          </c:cat>
          <c:val>
            <c:numRef>
              <c:f>'3.9'!$B$7:$G$7</c:f>
              <c:numCache>
                <c:formatCode>0.0</c:formatCode>
                <c:ptCount val="6"/>
                <c:pt idx="0">
                  <c:v>4.2249999999999996</c:v>
                </c:pt>
                <c:pt idx="1">
                  <c:v>4.2</c:v>
                </c:pt>
                <c:pt idx="2">
                  <c:v>4.2510000000000003</c:v>
                </c:pt>
                <c:pt idx="3">
                  <c:v>4.3529999999999998</c:v>
                </c:pt>
                <c:pt idx="4">
                  <c:v>4.3951989999999999</c:v>
                </c:pt>
                <c:pt idx="5">
                  <c:v>5.10686632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88-4856-9F5A-87D622132CA8}"/>
            </c:ext>
          </c:extLst>
        </c:ser>
        <c:ser>
          <c:idx val="2"/>
          <c:order val="2"/>
          <c:tx>
            <c:strRef>
              <c:f>'3.9'!$A$8</c:f>
              <c:strCache>
                <c:ptCount val="1"/>
                <c:pt idx="0">
                  <c:v>Kapitalgruppe 2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cat>
            <c:strRef>
              <c:f>'3.9'!$B$5:$G$5</c:f>
              <c:strCache>
                <c:ptCount val="6"/>
                <c:pt idx="0">
                  <c:v>31.12.2016</c:v>
                </c:pt>
                <c:pt idx="1">
                  <c:v>31.12.2017</c:v>
                </c:pt>
                <c:pt idx="2">
                  <c:v>31.12.2018</c:v>
                </c:pt>
                <c:pt idx="3">
                  <c:v>31.12.2019</c:v>
                </c:pt>
                <c:pt idx="4">
                  <c:v>31.12.2020</c:v>
                </c:pt>
                <c:pt idx="5">
                  <c:v>31.12.2021</c:v>
                </c:pt>
              </c:strCache>
            </c:strRef>
          </c:cat>
          <c:val>
            <c:numRef>
              <c:f>'3.9'!$B$8:$G$8</c:f>
              <c:numCache>
                <c:formatCode>0.0</c:formatCode>
                <c:ptCount val="6"/>
                <c:pt idx="0">
                  <c:v>22.039000000000001</c:v>
                </c:pt>
                <c:pt idx="1">
                  <c:v>22.742999999999999</c:v>
                </c:pt>
                <c:pt idx="2">
                  <c:v>24.364999999999998</c:v>
                </c:pt>
                <c:pt idx="3">
                  <c:v>25.955546999999999</c:v>
                </c:pt>
                <c:pt idx="4">
                  <c:v>27.875378000000001</c:v>
                </c:pt>
                <c:pt idx="5">
                  <c:v>28.753307017999994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88-4856-9F5A-87D622132CA8}"/>
            </c:ext>
          </c:extLst>
        </c:ser>
        <c:ser>
          <c:idx val="3"/>
          <c:order val="3"/>
          <c:tx>
            <c:strRef>
              <c:f>'3.9'!$A$9</c:f>
              <c:strCache>
                <c:ptCount val="1"/>
                <c:pt idx="0">
                  <c:v>Kapitalgruppe 3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'3.9'!$B$5:$G$5</c:f>
              <c:strCache>
                <c:ptCount val="6"/>
                <c:pt idx="0">
                  <c:v>31.12.2016</c:v>
                </c:pt>
                <c:pt idx="1">
                  <c:v>31.12.2017</c:v>
                </c:pt>
                <c:pt idx="2">
                  <c:v>31.12.2018</c:v>
                </c:pt>
                <c:pt idx="3">
                  <c:v>31.12.2019</c:v>
                </c:pt>
                <c:pt idx="4">
                  <c:v>31.12.2020</c:v>
                </c:pt>
                <c:pt idx="5">
                  <c:v>31.12.2021</c:v>
                </c:pt>
              </c:strCache>
            </c:strRef>
          </c:cat>
          <c:val>
            <c:numRef>
              <c:f>'3.9'!$B$9:$G$9</c:f>
              <c:numCache>
                <c:formatCode>0.0</c:formatCode>
                <c:ptCount val="6"/>
                <c:pt idx="0">
                  <c:v>0.48299999999999998</c:v>
                </c:pt>
                <c:pt idx="1">
                  <c:v>0</c:v>
                </c:pt>
                <c:pt idx="2">
                  <c:v>0.58399999999999996</c:v>
                </c:pt>
                <c:pt idx="3">
                  <c:v>0</c:v>
                </c:pt>
                <c:pt idx="4">
                  <c:v>2.8287E-2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88-4856-9F5A-87D622132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678272"/>
        <c:axId val="76679808"/>
      </c:barChart>
      <c:lineChart>
        <c:grouping val="standard"/>
        <c:varyColors val="0"/>
        <c:ser>
          <c:idx val="4"/>
          <c:order val="4"/>
          <c:tx>
            <c:v>0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7D4-401D-9CFC-024399187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923320"/>
        <c:axId val="978921680"/>
      </c:lineChart>
      <c:catAx>
        <c:axId val="7667827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76679808"/>
        <c:crosses val="autoZero"/>
        <c:auto val="1"/>
        <c:lblAlgn val="ctr"/>
        <c:lblOffset val="100"/>
        <c:noMultiLvlLbl val="0"/>
      </c:catAx>
      <c:valAx>
        <c:axId val="76679808"/>
        <c:scaling>
          <c:orientation val="minMax"/>
          <c:max val="18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Mrd.kr.</a:t>
                </a:r>
              </a:p>
            </c:rich>
          </c:tx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76678272"/>
        <c:crosses val="autoZero"/>
        <c:crossBetween val="between"/>
        <c:majorUnit val="30"/>
      </c:valAx>
      <c:valAx>
        <c:axId val="978921680"/>
        <c:scaling>
          <c:orientation val="minMax"/>
          <c:max val="1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978923320"/>
        <c:crosses val="max"/>
        <c:crossBetween val="between"/>
        <c:majorUnit val="30"/>
      </c:valAx>
      <c:catAx>
        <c:axId val="978923320"/>
        <c:scaling>
          <c:orientation val="minMax"/>
        </c:scaling>
        <c:delete val="1"/>
        <c:axPos val="b"/>
        <c:majorTickMark val="out"/>
        <c:minorTickMark val="none"/>
        <c:tickLblPos val="nextTo"/>
        <c:crossAx val="97892168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2.0223097112860894E-3"/>
          <c:y val="0.85430218068535835"/>
          <c:w val="0.96325163398692815"/>
          <c:h val="0.1456979431476773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80960</xdr:rowOff>
    </xdr:from>
    <xdr:to>
      <xdr:col>2</xdr:col>
      <xdr:colOff>707325</xdr:colOff>
      <xdr:row>21</xdr:row>
      <xdr:rowOff>124460</xdr:rowOff>
    </xdr:to>
    <xdr:graphicFrame macro="">
      <xdr:nvGraphicFramePr>
        <xdr:cNvPr id="6" name="Diagram 2">
          <a:extLst>
            <a:ext uri="{FF2B5EF4-FFF2-40B4-BE49-F238E27FC236}">
              <a16:creationId xmlns:a16="http://schemas.microsoft.com/office/drawing/2014/main" id="{AE54F943-EA31-43E7-BC16-557C587AB8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329565</xdr:colOff>
      <xdr:row>12</xdr:row>
      <xdr:rowOff>42430</xdr:rowOff>
    </xdr:from>
    <xdr:to>
      <xdr:col>1</xdr:col>
      <xdr:colOff>921615</xdr:colOff>
      <xdr:row>27</xdr:row>
      <xdr:rowOff>104980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D123357-582F-4978-BCDD-580D0E944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8</xdr:row>
      <xdr:rowOff>123826</xdr:rowOff>
    </xdr:from>
    <xdr:to>
      <xdr:col>0</xdr:col>
      <xdr:colOff>3145725</xdr:colOff>
      <xdr:row>23</xdr:row>
      <xdr:rowOff>138751</xdr:rowOff>
    </xdr:to>
    <xdr:graphicFrame macro="">
      <xdr:nvGraphicFramePr>
        <xdr:cNvPr id="18" name="Diagram 2">
          <a:extLst>
            <a:ext uri="{FF2B5EF4-FFF2-40B4-BE49-F238E27FC236}">
              <a16:creationId xmlns:a16="http://schemas.microsoft.com/office/drawing/2014/main" id="{D1C34480-8CDA-48A7-A99D-6D0272A132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666750</xdr:colOff>
      <xdr:row>4</xdr:row>
      <xdr:rowOff>104775</xdr:rowOff>
    </xdr:from>
    <xdr:to>
      <xdr:col>8</xdr:col>
      <xdr:colOff>678750</xdr:colOff>
      <xdr:row>20</xdr:row>
      <xdr:rowOff>33975</xdr:rowOff>
    </xdr:to>
    <xdr:graphicFrame macro="">
      <xdr:nvGraphicFramePr>
        <xdr:cNvPr id="9" name="Diagram 2">
          <a:extLst>
            <a:ext uri="{FF2B5EF4-FFF2-40B4-BE49-F238E27FC236}">
              <a16:creationId xmlns:a16="http://schemas.microsoft.com/office/drawing/2014/main" id="{29E6754E-2221-4D2D-8258-614DB6BF5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806312</xdr:colOff>
      <xdr:row>4</xdr:row>
      <xdr:rowOff>155298</xdr:rowOff>
    </xdr:from>
    <xdr:to>
      <xdr:col>6</xdr:col>
      <xdr:colOff>760333</xdr:colOff>
      <xdr:row>20</xdr:row>
      <xdr:rowOff>84498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71BBBE5-71CA-4FA3-B1D1-DEDCFB541E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18</xdr:row>
      <xdr:rowOff>38100</xdr:rowOff>
    </xdr:from>
    <xdr:to>
      <xdr:col>12</xdr:col>
      <xdr:colOff>276225</xdr:colOff>
      <xdr:row>36</xdr:row>
      <xdr:rowOff>95250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5505342-FF58-4C98-91D3-D733310A26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325483</xdr:colOff>
      <xdr:row>65</xdr:row>
      <xdr:rowOff>83820</xdr:rowOff>
    </xdr:from>
    <xdr:to>
      <xdr:col>27</xdr:col>
      <xdr:colOff>81643</xdr:colOff>
      <xdr:row>88</xdr:row>
      <xdr:rowOff>80100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48E7D15-B8BA-44E7-92F5-C734AC062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266700</xdr:colOff>
      <xdr:row>4</xdr:row>
      <xdr:rowOff>66675</xdr:rowOff>
    </xdr:from>
    <xdr:to>
      <xdr:col>12</xdr:col>
      <xdr:colOff>116775</xdr:colOff>
      <xdr:row>19</xdr:row>
      <xdr:rowOff>157800</xdr:rowOff>
    </xdr:to>
    <xdr:graphicFrame macro="">
      <xdr:nvGraphicFramePr>
        <xdr:cNvPr id="9" name="Diagram 3">
          <a:extLst>
            <a:ext uri="{FF2B5EF4-FFF2-40B4-BE49-F238E27FC236}">
              <a16:creationId xmlns:a16="http://schemas.microsoft.com/office/drawing/2014/main" id="{F5B61B13-7E9C-4784-AA58-A25504E865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472440</xdr:colOff>
      <xdr:row>4</xdr:row>
      <xdr:rowOff>4330</xdr:rowOff>
    </xdr:from>
    <xdr:to>
      <xdr:col>6</xdr:col>
      <xdr:colOff>664440</xdr:colOff>
      <xdr:row>19</xdr:row>
      <xdr:rowOff>19255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0D001F1C-6B1A-479D-B392-83DC1E262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8</xdr:row>
      <xdr:rowOff>128585</xdr:rowOff>
    </xdr:from>
    <xdr:to>
      <xdr:col>3</xdr:col>
      <xdr:colOff>31049</xdr:colOff>
      <xdr:row>24</xdr:row>
      <xdr:rowOff>57785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1CB08C7-6680-4B79-946E-8C61B91C2D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8</xdr:row>
      <xdr:rowOff>180975</xdr:rowOff>
    </xdr:from>
    <xdr:to>
      <xdr:col>4</xdr:col>
      <xdr:colOff>666300</xdr:colOff>
      <xdr:row>22</xdr:row>
      <xdr:rowOff>33975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5C6E6F2-26C1-4164-9484-154B5D7F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</xdr:row>
      <xdr:rowOff>80961</xdr:rowOff>
    </xdr:from>
    <xdr:to>
      <xdr:col>3</xdr:col>
      <xdr:colOff>56700</xdr:colOff>
      <xdr:row>31</xdr:row>
      <xdr:rowOff>143511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17A7192-24A4-4FC0-BFA2-7CD51C656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133350</xdr:rowOff>
    </xdr:from>
    <xdr:to>
      <xdr:col>3</xdr:col>
      <xdr:colOff>504375</xdr:colOff>
      <xdr:row>22</xdr:row>
      <xdr:rowOff>176850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8F2B541-C847-40A7-9DD6-80D2D6A28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80962</xdr:rowOff>
    </xdr:from>
    <xdr:to>
      <xdr:col>3</xdr:col>
      <xdr:colOff>713925</xdr:colOff>
      <xdr:row>31</xdr:row>
      <xdr:rowOff>57787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AB3484E-AB49-4288-9C42-B12A6EAEA9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10</xdr:row>
      <xdr:rowOff>42862</xdr:rowOff>
    </xdr:from>
    <xdr:to>
      <xdr:col>4</xdr:col>
      <xdr:colOff>504825</xdr:colOff>
      <xdr:row>26</xdr:row>
      <xdr:rowOff>138112</xdr:rowOff>
    </xdr:to>
    <xdr:graphicFrame macro="">
      <xdr:nvGraphicFramePr>
        <xdr:cNvPr id="30" name="Diagram 1">
          <a:extLst>
            <a:ext uri="{FF2B5EF4-FFF2-40B4-BE49-F238E27FC236}">
              <a16:creationId xmlns:a16="http://schemas.microsoft.com/office/drawing/2014/main" id="{3D3C6E6F-E5A8-4FF4-655B-80C2F09B0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15</xdr:row>
      <xdr:rowOff>90486</xdr:rowOff>
    </xdr:from>
    <xdr:to>
      <xdr:col>3</xdr:col>
      <xdr:colOff>513900</xdr:colOff>
      <xdr:row>30</xdr:row>
      <xdr:rowOff>153036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A211321-FF0D-4635-BD8C-9BAAE699F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0</xdr:rowOff>
    </xdr:from>
    <xdr:to>
      <xdr:col>3</xdr:col>
      <xdr:colOff>69150</xdr:colOff>
      <xdr:row>24</xdr:row>
      <xdr:rowOff>110175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936C375-370B-4CD4-8F69-938B68DA45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etl/AppData/Local/Microsoft/Windows/Temporary%20Internet%20Files/Content.Outlook/S0MTXDF4/Analyse-mal_20130510_Q12013_uten%20eksportfinan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Kapitaldekning%20(bank,%20mv.)/Kapitaldekningsanalyse%20-%20Resultat%20og%20Finansielt%20Utsyn/201303/Analyse-mal_20130510_Q12013_uten%20eksportfinan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etl/AppData/Local/Microsoft/Windows/Temporary%20Internet%20Files/Content.Outlook/S0MTXDF4/Analyse-mal_20120201_Q42011_uten%20eksportfinan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Kapitaldekning%20(bank,%20mv.)/Kapitaldekningsrapportering%20-%20COREP_Revisjon%20(Basel_II_2008)/2013_06/ATA/corep-kontroll-sa_2013Q2_201308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Oppsummering_enkeltbank_201203"/>
      <sheetName val="Standard_IRB ikke-kons t-4"/>
      <sheetName val="OMF_Kr.f. t-4"/>
      <sheetName val="t-4 u gulv"/>
      <sheetName val="Historisk"/>
    </sheetNames>
    <sheetDataSet>
      <sheetData sheetId="0" refreshError="1"/>
      <sheetData sheetId="1" refreshError="1"/>
      <sheetData sheetId="2">
        <row r="6">
          <cell r="A6">
            <v>816521432</v>
          </cell>
        </row>
      </sheetData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</row>
      </sheetData>
      <sheetData sheetId="5"/>
      <sheetData sheetId="6">
        <row r="2">
          <cell r="B2">
            <v>984851006</v>
          </cell>
          <cell r="C2" t="str">
            <v>DNB Bank ASA</v>
          </cell>
          <cell r="D2">
            <v>201303</v>
          </cell>
          <cell r="F2">
            <v>116744298.977244</v>
          </cell>
          <cell r="G2">
            <v>103065454.253396</v>
          </cell>
          <cell r="H2">
            <v>13678844.723847801</v>
          </cell>
          <cell r="I2">
            <v>3088572</v>
          </cell>
          <cell r="J2">
            <v>103856435.529548</v>
          </cell>
          <cell r="K2">
            <v>0</v>
          </cell>
          <cell r="M2">
            <v>-790981.27615221997</v>
          </cell>
          <cell r="N2">
            <v>-790981.27615221997</v>
          </cell>
          <cell r="O2">
            <v>71307671.5211474</v>
          </cell>
          <cell r="Q2">
            <v>62549426.321147397</v>
          </cell>
          <cell r="R2">
            <v>0</v>
          </cell>
          <cell r="S2">
            <v>3780585.6</v>
          </cell>
          <cell r="T2">
            <v>0</v>
          </cell>
          <cell r="U2">
            <v>5050666</v>
          </cell>
          <cell r="V2">
            <v>0</v>
          </cell>
          <cell r="W2">
            <v>5050666</v>
          </cell>
          <cell r="X2">
            <v>0</v>
          </cell>
          <cell r="Z2">
            <v>0</v>
          </cell>
          <cell r="AB2">
            <v>-73006.399999999994</v>
          </cell>
          <cell r="AC2">
            <v>-8942</v>
          </cell>
          <cell r="AD2">
            <v>-8942</v>
          </cell>
          <cell r="AE2">
            <v>0.130975303483436</v>
          </cell>
          <cell r="AF2">
            <v>0.115629022297081</v>
          </cell>
          <cell r="AG2">
            <v>18314310.921309002</v>
          </cell>
          <cell r="AI2">
            <v>19895089.259</v>
          </cell>
          <cell r="AJ2">
            <v>66986914.349238999</v>
          </cell>
          <cell r="AR2">
            <v>-3957176</v>
          </cell>
          <cell r="AS2">
            <v>-652604</v>
          </cell>
          <cell r="AU2">
            <v>0</v>
          </cell>
          <cell r="AV2">
            <v>3917904</v>
          </cell>
          <cell r="AX2">
            <v>10551922</v>
          </cell>
          <cell r="AZ2">
            <v>116744298.977244</v>
          </cell>
          <cell r="BA2">
            <v>14469826</v>
          </cell>
          <cell r="BB2">
            <v>10551922</v>
          </cell>
          <cell r="BD2">
            <v>3088572</v>
          </cell>
          <cell r="BE2" t="str">
            <v>mariem.nedza@dnb.no</v>
          </cell>
          <cell r="BX2">
            <v>116744298.977244</v>
          </cell>
          <cell r="CD2">
            <v>116744298.977244</v>
          </cell>
          <cell r="CH2">
            <v>117525455.529548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116744298.977244</v>
          </cell>
          <cell r="CU2">
            <v>-800806</v>
          </cell>
          <cell r="CW2">
            <v>116744298.977244</v>
          </cell>
          <cell r="CX2">
            <v>18314310.921309002</v>
          </cell>
          <cell r="CZ2">
            <v>19895089.259</v>
          </cell>
          <cell r="DA2">
            <v>0</v>
          </cell>
          <cell r="DC2">
            <v>116744298.977244</v>
          </cell>
          <cell r="DD2">
            <v>3507338.92</v>
          </cell>
          <cell r="DE2">
            <v>100381.44</v>
          </cell>
          <cell r="DF2">
            <v>3088572</v>
          </cell>
          <cell r="DK2">
            <v>3088572</v>
          </cell>
          <cell r="DL2">
            <v>0</v>
          </cell>
          <cell r="DQ2">
            <v>0</v>
          </cell>
          <cell r="DR2">
            <v>3917904</v>
          </cell>
          <cell r="DS2">
            <v>3917904</v>
          </cell>
          <cell r="DU2">
            <v>10551922</v>
          </cell>
          <cell r="DV2">
            <v>10551922</v>
          </cell>
          <cell r="DW2">
            <v>10551922</v>
          </cell>
          <cell r="EF2">
            <v>255046.62018900001</v>
          </cell>
          <cell r="EG2">
            <v>326001.71771599998</v>
          </cell>
          <cell r="EH2">
            <v>2560262.1978369998</v>
          </cell>
          <cell r="EI2">
            <v>5090974.4276019996</v>
          </cell>
          <cell r="EJ2">
            <v>7241340.3755959999</v>
          </cell>
          <cell r="EK2">
            <v>879703.01420199999</v>
          </cell>
          <cell r="EL2">
            <v>560390.44467</v>
          </cell>
          <cell r="EM2">
            <v>424396.49254599999</v>
          </cell>
          <cell r="EN2">
            <v>17695769.261615001</v>
          </cell>
          <cell r="EO2">
            <v>17226403.269152001</v>
          </cell>
          <cell r="EP2">
            <v>19385845.190923002</v>
          </cell>
          <cell r="EQ2">
            <v>9388016.8142600004</v>
          </cell>
          <cell r="ER2">
            <v>10078676.222634001</v>
          </cell>
          <cell r="ES2">
            <v>9596297.941451</v>
          </cell>
          <cell r="ET2">
            <v>500895.79879700002</v>
          </cell>
          <cell r="EU2">
            <v>538464.26773399999</v>
          </cell>
          <cell r="EV2">
            <v>587395.196918</v>
          </cell>
          <cell r="EW2">
            <v>-2879.5925999999999</v>
          </cell>
          <cell r="EX2">
            <v>-906.63620000000003</v>
          </cell>
          <cell r="EY2">
            <v>9782.7027280000002</v>
          </cell>
          <cell r="EZ2">
            <v>425737.53360000002</v>
          </cell>
          <cell r="FA2">
            <v>413716.97820000001</v>
          </cell>
          <cell r="FB2">
            <v>378920.2562</v>
          </cell>
          <cell r="FC2">
            <v>5050666</v>
          </cell>
          <cell r="FG2">
            <v>0</v>
          </cell>
          <cell r="FH2">
            <v>116744298.977244</v>
          </cell>
          <cell r="FN2">
            <v>116744298.977244</v>
          </cell>
        </row>
        <row r="3">
          <cell r="B3">
            <v>920426530</v>
          </cell>
          <cell r="C3" t="str">
            <v>Sparebanken Hedmark</v>
          </cell>
          <cell r="D3">
            <v>201303</v>
          </cell>
          <cell r="F3">
            <v>4148546.5619999999</v>
          </cell>
          <cell r="G3">
            <v>4148546.5619999999</v>
          </cell>
          <cell r="H3">
            <v>0</v>
          </cell>
          <cell r="I3">
            <v>0</v>
          </cell>
          <cell r="J3">
            <v>5453038</v>
          </cell>
          <cell r="K3">
            <v>0</v>
          </cell>
          <cell r="M3">
            <v>-1304491.4380000001</v>
          </cell>
          <cell r="N3">
            <v>-43874.1</v>
          </cell>
          <cell r="O3">
            <v>1856969.9313616001</v>
          </cell>
          <cell r="Q3">
            <v>1788906.4513616001</v>
          </cell>
          <cell r="R3">
            <v>0</v>
          </cell>
          <cell r="S3">
            <v>0</v>
          </cell>
          <cell r="T3">
            <v>0</v>
          </cell>
          <cell r="U3">
            <v>162489</v>
          </cell>
          <cell r="V3">
            <v>0</v>
          </cell>
          <cell r="W3">
            <v>162489</v>
          </cell>
          <cell r="X3">
            <v>0</v>
          </cell>
          <cell r="Z3">
            <v>0</v>
          </cell>
          <cell r="AB3">
            <v>-94425.52</v>
          </cell>
          <cell r="AC3">
            <v>0</v>
          </cell>
          <cell r="AE3">
            <v>0.17872326274914399</v>
          </cell>
          <cell r="AF3">
            <v>0.17872326274914399</v>
          </cell>
          <cell r="AK3">
            <v>5569793</v>
          </cell>
          <cell r="AL3">
            <v>78860</v>
          </cell>
          <cell r="AN3">
            <v>97498</v>
          </cell>
          <cell r="AR3">
            <v>-123615</v>
          </cell>
          <cell r="AS3">
            <v>-72000</v>
          </cell>
          <cell r="AU3">
            <v>0</v>
          </cell>
          <cell r="AZ3">
            <v>4148546.5619999999</v>
          </cell>
          <cell r="BA3">
            <v>43874.1</v>
          </cell>
          <cell r="BB3">
            <v>0</v>
          </cell>
          <cell r="BD3">
            <v>0</v>
          </cell>
          <cell r="BE3" t="str">
            <v>Heidi.Enger@sparebanken-hedmark.no</v>
          </cell>
          <cell r="BX3">
            <v>4148546.5619999999</v>
          </cell>
          <cell r="CD3">
            <v>4148546.5619999999</v>
          </cell>
          <cell r="CH3">
            <v>4316593.0999999996</v>
          </cell>
          <cell r="CI3">
            <v>224039.78400000001</v>
          </cell>
          <cell r="CJ3">
            <v>0</v>
          </cell>
          <cell r="CK3">
            <v>0</v>
          </cell>
          <cell r="CL3">
            <v>89199.983999999997</v>
          </cell>
          <cell r="CM3">
            <v>20248.727999999999</v>
          </cell>
          <cell r="CN3">
            <v>114591.072</v>
          </cell>
          <cell r="CO3">
            <v>0</v>
          </cell>
          <cell r="CP3">
            <v>4148546.5619999999</v>
          </cell>
          <cell r="CQ3">
            <v>-1093093</v>
          </cell>
          <cell r="CS3">
            <v>-87226</v>
          </cell>
          <cell r="CW3">
            <v>4148546.5619999999</v>
          </cell>
          <cell r="DA3">
            <v>0</v>
          </cell>
          <cell r="DB3">
            <v>5569793</v>
          </cell>
          <cell r="DC3">
            <v>4148546.5619999999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F3">
            <v>543</v>
          </cell>
          <cell r="EG3">
            <v>2029</v>
          </cell>
          <cell r="EH3">
            <v>12798</v>
          </cell>
          <cell r="EI3">
            <v>17409</v>
          </cell>
          <cell r="EJ3">
            <v>-68966</v>
          </cell>
          <cell r="EK3">
            <v>9214</v>
          </cell>
          <cell r="EL3">
            <v>4290</v>
          </cell>
          <cell r="EM3">
            <v>4664</v>
          </cell>
          <cell r="EN3">
            <v>646297</v>
          </cell>
          <cell r="EO3">
            <v>678317</v>
          </cell>
          <cell r="EP3">
            <v>710841</v>
          </cell>
          <cell r="EQ3">
            <v>457808</v>
          </cell>
          <cell r="ER3">
            <v>459670</v>
          </cell>
          <cell r="ES3">
            <v>425949</v>
          </cell>
          <cell r="ET3">
            <v>84482</v>
          </cell>
          <cell r="EU3">
            <v>83564</v>
          </cell>
          <cell r="EV3">
            <v>82168</v>
          </cell>
          <cell r="EW3">
            <v>2336</v>
          </cell>
          <cell r="EX3">
            <v>2337</v>
          </cell>
          <cell r="EY3">
            <v>2171</v>
          </cell>
          <cell r="FC3">
            <v>162489</v>
          </cell>
          <cell r="FG3">
            <v>0</v>
          </cell>
          <cell r="FH3">
            <v>4148546.5619999999</v>
          </cell>
          <cell r="FN3">
            <v>4148546.5619999999</v>
          </cell>
        </row>
        <row r="4">
          <cell r="B4">
            <v>937895321</v>
          </cell>
          <cell r="C4" t="str">
            <v>SpareBank 1  SR-Bank</v>
          </cell>
          <cell r="D4">
            <v>201303</v>
          </cell>
          <cell r="F4">
            <v>13433181.423</v>
          </cell>
          <cell r="G4">
            <v>12530556.7115</v>
          </cell>
          <cell r="H4">
            <v>902624.71149999998</v>
          </cell>
          <cell r="I4">
            <v>2261831</v>
          </cell>
          <cell r="J4">
            <v>13272924</v>
          </cell>
          <cell r="K4">
            <v>0</v>
          </cell>
          <cell r="M4">
            <v>-742367.28850000002</v>
          </cell>
          <cell r="N4">
            <v>-742367.28850000002</v>
          </cell>
          <cell r="O4">
            <v>6920811.3302944005</v>
          </cell>
          <cell r="Q4">
            <v>6571070.8502944</v>
          </cell>
          <cell r="R4">
            <v>0</v>
          </cell>
          <cell r="S4">
            <v>45663.519999999997</v>
          </cell>
          <cell r="T4">
            <v>0</v>
          </cell>
          <cell r="U4">
            <v>378996</v>
          </cell>
          <cell r="V4">
            <v>0</v>
          </cell>
          <cell r="W4">
            <v>378996</v>
          </cell>
          <cell r="X4">
            <v>0</v>
          </cell>
          <cell r="Z4">
            <v>0</v>
          </cell>
          <cell r="AB4">
            <v>-74919.039999999994</v>
          </cell>
          <cell r="AC4">
            <v>0</v>
          </cell>
          <cell r="AE4">
            <v>0.15527868952819501</v>
          </cell>
          <cell r="AF4">
            <v>0.14484494506186099</v>
          </cell>
          <cell r="AG4">
            <v>6393777</v>
          </cell>
          <cell r="AH4">
            <v>-14903</v>
          </cell>
          <cell r="AI4">
            <v>1587038</v>
          </cell>
          <cell r="AJ4">
            <v>2848528</v>
          </cell>
          <cell r="AN4">
            <v>72260</v>
          </cell>
          <cell r="AO4">
            <v>125881</v>
          </cell>
          <cell r="AU4">
            <v>0</v>
          </cell>
          <cell r="AX4">
            <v>1644322</v>
          </cell>
          <cell r="AY4">
            <v>0</v>
          </cell>
          <cell r="AZ4">
            <v>13433181.423</v>
          </cell>
          <cell r="BA4">
            <v>1644992</v>
          </cell>
          <cell r="BB4">
            <v>1644322</v>
          </cell>
          <cell r="BC4">
            <v>0</v>
          </cell>
          <cell r="BD4">
            <v>2261831</v>
          </cell>
          <cell r="BE4" t="str">
            <v>bjorn.olsen@sr-bank.no</v>
          </cell>
          <cell r="BX4">
            <v>13433181.423</v>
          </cell>
          <cell r="CD4">
            <v>13433181.423</v>
          </cell>
          <cell r="CE4">
            <v>991866</v>
          </cell>
          <cell r="CF4">
            <v>1269965</v>
          </cell>
          <cell r="CH4">
            <v>13981428</v>
          </cell>
          <cell r="CI4">
            <v>618880.62399999995</v>
          </cell>
          <cell r="CJ4">
            <v>0</v>
          </cell>
          <cell r="CK4">
            <v>0</v>
          </cell>
          <cell r="CL4">
            <v>426180.18400000001</v>
          </cell>
          <cell r="CM4">
            <v>0</v>
          </cell>
          <cell r="CN4">
            <v>192700.44</v>
          </cell>
          <cell r="CO4">
            <v>0</v>
          </cell>
          <cell r="CP4">
            <v>13433181.423</v>
          </cell>
          <cell r="CQ4">
            <v>-936488</v>
          </cell>
          <cell r="CW4">
            <v>13433181.423</v>
          </cell>
          <cell r="CX4">
            <v>6393777</v>
          </cell>
          <cell r="CY4">
            <v>-14903</v>
          </cell>
          <cell r="CZ4">
            <v>1587038</v>
          </cell>
          <cell r="DA4">
            <v>0</v>
          </cell>
          <cell r="DC4">
            <v>13433181.423</v>
          </cell>
          <cell r="DD4">
            <v>0</v>
          </cell>
          <cell r="DE4">
            <v>45663.519999999997</v>
          </cell>
          <cell r="DF4">
            <v>2261831</v>
          </cell>
          <cell r="DH4">
            <v>991866</v>
          </cell>
          <cell r="DI4">
            <v>1269965</v>
          </cell>
          <cell r="DL4">
            <v>0</v>
          </cell>
          <cell r="DQ4">
            <v>0</v>
          </cell>
          <cell r="DR4">
            <v>0</v>
          </cell>
          <cell r="DU4">
            <v>1644322</v>
          </cell>
          <cell r="DV4">
            <v>1644322</v>
          </cell>
          <cell r="DW4">
            <v>1644322</v>
          </cell>
          <cell r="DX4">
            <v>0</v>
          </cell>
          <cell r="DY4">
            <v>0</v>
          </cell>
          <cell r="DZ4">
            <v>0</v>
          </cell>
          <cell r="EN4">
            <v>1073502</v>
          </cell>
          <cell r="EO4">
            <v>1125320</v>
          </cell>
          <cell r="EP4">
            <v>1319111</v>
          </cell>
          <cell r="EQ4">
            <v>1621494</v>
          </cell>
          <cell r="ER4">
            <v>1588574</v>
          </cell>
          <cell r="ES4">
            <v>1974369</v>
          </cell>
          <cell r="ET4">
            <v>72355</v>
          </cell>
          <cell r="EU4">
            <v>-43618</v>
          </cell>
          <cell r="EV4">
            <v>-100041</v>
          </cell>
          <cell r="FC4">
            <v>378996</v>
          </cell>
          <cell r="FG4">
            <v>0</v>
          </cell>
          <cell r="FH4">
            <v>13433181.423</v>
          </cell>
          <cell r="FN4">
            <v>13433181.423</v>
          </cell>
        </row>
        <row r="5">
          <cell r="B5">
            <v>832554332</v>
          </cell>
          <cell r="C5" t="str">
            <v>SPAREBANKEN VEST</v>
          </cell>
          <cell r="D5">
            <v>201303</v>
          </cell>
          <cell r="F5">
            <v>8093830</v>
          </cell>
          <cell r="G5">
            <v>7956198.5</v>
          </cell>
          <cell r="H5">
            <v>137631.5</v>
          </cell>
          <cell r="I5">
            <v>1066324</v>
          </cell>
          <cell r="J5">
            <v>8190659</v>
          </cell>
          <cell r="K5">
            <v>0</v>
          </cell>
          <cell r="M5">
            <v>-234460.5</v>
          </cell>
          <cell r="N5">
            <v>-234460.5</v>
          </cell>
          <cell r="O5">
            <v>4121124.78171955</v>
          </cell>
          <cell r="Q5">
            <v>3761623.5073142499</v>
          </cell>
          <cell r="R5">
            <v>0</v>
          </cell>
          <cell r="S5">
            <v>86041.44</v>
          </cell>
          <cell r="T5">
            <v>0</v>
          </cell>
          <cell r="U5">
            <v>276202.83440529997</v>
          </cell>
          <cell r="V5">
            <v>0</v>
          </cell>
          <cell r="W5">
            <v>276202.83440529997</v>
          </cell>
          <cell r="X5">
            <v>0</v>
          </cell>
          <cell r="Z5">
            <v>0</v>
          </cell>
          <cell r="AB5">
            <v>-2743</v>
          </cell>
          <cell r="AC5">
            <v>0</v>
          </cell>
          <cell r="AE5">
            <v>0.15711885329757599</v>
          </cell>
          <cell r="AF5">
            <v>0.154447126382429</v>
          </cell>
          <cell r="AG5">
            <v>794032</v>
          </cell>
          <cell r="AH5">
            <v>-10596</v>
          </cell>
          <cell r="AI5">
            <v>582846</v>
          </cell>
          <cell r="AJ5">
            <v>0</v>
          </cell>
          <cell r="AK5">
            <v>5492004</v>
          </cell>
          <cell r="AL5">
            <v>175000</v>
          </cell>
          <cell r="AM5">
            <v>179768</v>
          </cell>
          <cell r="AN5">
            <v>170700</v>
          </cell>
          <cell r="AR5">
            <v>-288219</v>
          </cell>
          <cell r="AT5">
            <v>0</v>
          </cell>
          <cell r="AU5">
            <v>0</v>
          </cell>
          <cell r="AV5">
            <v>372092</v>
          </cell>
          <cell r="AZ5">
            <v>8093830</v>
          </cell>
          <cell r="BA5">
            <v>372092</v>
          </cell>
          <cell r="BB5">
            <v>0</v>
          </cell>
          <cell r="BD5">
            <v>1066324</v>
          </cell>
          <cell r="BE5" t="str">
            <v>wegard.kristensen@spv.no</v>
          </cell>
          <cell r="BX5">
            <v>8093830</v>
          </cell>
          <cell r="CD5">
            <v>8093830</v>
          </cell>
          <cell r="CF5">
            <v>1066324</v>
          </cell>
          <cell r="CH5">
            <v>8528452</v>
          </cell>
          <cell r="CI5">
            <v>284214.19199999998</v>
          </cell>
          <cell r="CJ5">
            <v>0</v>
          </cell>
          <cell r="CK5">
            <v>0</v>
          </cell>
          <cell r="CL5">
            <v>121895.488</v>
          </cell>
          <cell r="CM5">
            <v>0</v>
          </cell>
          <cell r="CN5">
            <v>162318.704</v>
          </cell>
          <cell r="CO5">
            <v>0</v>
          </cell>
          <cell r="CP5">
            <v>8093830</v>
          </cell>
          <cell r="CQ5">
            <v>-34299</v>
          </cell>
          <cell r="CW5">
            <v>8093830</v>
          </cell>
          <cell r="CX5">
            <v>794032</v>
          </cell>
          <cell r="CY5">
            <v>-10596</v>
          </cell>
          <cell r="CZ5">
            <v>582846</v>
          </cell>
          <cell r="DA5">
            <v>0</v>
          </cell>
          <cell r="DB5">
            <v>5492004</v>
          </cell>
          <cell r="DC5">
            <v>8093830</v>
          </cell>
          <cell r="DD5">
            <v>49516.08</v>
          </cell>
          <cell r="DE5">
            <v>21135.360000000001</v>
          </cell>
          <cell r="DF5">
            <v>1066324</v>
          </cell>
          <cell r="DI5">
            <v>1066324</v>
          </cell>
          <cell r="DL5">
            <v>0</v>
          </cell>
          <cell r="DQ5">
            <v>0</v>
          </cell>
          <cell r="DR5">
            <v>372092</v>
          </cell>
          <cell r="DS5">
            <v>372092</v>
          </cell>
          <cell r="DU5">
            <v>0</v>
          </cell>
          <cell r="DV5">
            <v>0</v>
          </cell>
          <cell r="EH5">
            <v>197724.246649999</v>
          </cell>
          <cell r="EI5">
            <v>169581.79165999999</v>
          </cell>
          <cell r="EJ5">
            <v>370396.95183999598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276202.83440529997</v>
          </cell>
          <cell r="FG5">
            <v>0</v>
          </cell>
          <cell r="FH5">
            <v>8093830</v>
          </cell>
          <cell r="FN5">
            <v>8093830</v>
          </cell>
        </row>
        <row r="6">
          <cell r="B6">
            <v>937901003</v>
          </cell>
          <cell r="C6" t="str">
            <v>SpareBank 1 SMN</v>
          </cell>
          <cell r="D6">
            <v>201303</v>
          </cell>
          <cell r="F6">
            <v>9678908.5910299998</v>
          </cell>
          <cell r="G6">
            <v>8387121.1055150004</v>
          </cell>
          <cell r="H6">
            <v>1291787.4855150001</v>
          </cell>
          <cell r="I6">
            <v>931765</v>
          </cell>
          <cell r="J6">
            <v>9013942.6199999992</v>
          </cell>
          <cell r="K6">
            <v>0</v>
          </cell>
          <cell r="L6">
            <v>0</v>
          </cell>
          <cell r="M6">
            <v>-626821.51448500005</v>
          </cell>
          <cell r="N6">
            <v>-626821.51448500005</v>
          </cell>
          <cell r="O6">
            <v>5756064.0470628599</v>
          </cell>
          <cell r="P6">
            <v>0</v>
          </cell>
          <cell r="Q6">
            <v>5222892.2113929596</v>
          </cell>
          <cell r="R6">
            <v>0</v>
          </cell>
          <cell r="S6">
            <v>270675.41110750003</v>
          </cell>
          <cell r="T6">
            <v>0</v>
          </cell>
          <cell r="U6">
            <v>337038.5</v>
          </cell>
          <cell r="V6">
            <v>337038.5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-74542.075437599997</v>
          </cell>
          <cell r="AC6">
            <v>0</v>
          </cell>
          <cell r="AD6">
            <v>0</v>
          </cell>
          <cell r="AE6">
            <v>0.13452120771267401</v>
          </cell>
          <cell r="AF6">
            <v>0.116567446601567</v>
          </cell>
          <cell r="AG6">
            <v>2596729</v>
          </cell>
          <cell r="AH6">
            <v>-125</v>
          </cell>
          <cell r="AI6">
            <v>895419</v>
          </cell>
          <cell r="AJ6">
            <v>37931</v>
          </cell>
          <cell r="AK6">
            <v>2944056</v>
          </cell>
          <cell r="AL6">
            <v>0</v>
          </cell>
          <cell r="AM6">
            <v>1888802</v>
          </cell>
          <cell r="AN6">
            <v>106065</v>
          </cell>
          <cell r="AO6">
            <v>168771.62</v>
          </cell>
          <cell r="AP6">
            <v>0</v>
          </cell>
          <cell r="AR6">
            <v>-446651</v>
          </cell>
          <cell r="AS6">
            <v>0</v>
          </cell>
          <cell r="AT6">
            <v>-108820</v>
          </cell>
          <cell r="AU6">
            <v>0</v>
          </cell>
          <cell r="AV6">
            <v>308468</v>
          </cell>
          <cell r="AW6">
            <v>0</v>
          </cell>
          <cell r="AX6">
            <v>1610141</v>
          </cell>
          <cell r="AY6">
            <v>0</v>
          </cell>
          <cell r="AZ6">
            <v>9678908.5910299998</v>
          </cell>
          <cell r="BA6">
            <v>1918609</v>
          </cell>
          <cell r="BB6">
            <v>1610141</v>
          </cell>
          <cell r="BC6">
            <v>0</v>
          </cell>
          <cell r="BD6">
            <v>931765</v>
          </cell>
          <cell r="BE6" t="str">
            <v>mona.selnes@smn.no</v>
          </cell>
          <cell r="BX6">
            <v>9678908.5910299998</v>
          </cell>
          <cell r="CD6">
            <v>9678908.5910299998</v>
          </cell>
          <cell r="CE6">
            <v>0</v>
          </cell>
          <cell r="CF6">
            <v>931765</v>
          </cell>
          <cell r="CG6">
            <v>0</v>
          </cell>
          <cell r="CH6">
            <v>10035775.677030001</v>
          </cell>
          <cell r="CI6">
            <v>1108051.28750072</v>
          </cell>
          <cell r="CJ6">
            <v>0</v>
          </cell>
          <cell r="CK6">
            <v>0</v>
          </cell>
          <cell r="CL6">
            <v>330148.52501872001</v>
          </cell>
          <cell r="CM6">
            <v>0</v>
          </cell>
          <cell r="CN6">
            <v>777902.76248200005</v>
          </cell>
          <cell r="CO6">
            <v>0</v>
          </cell>
          <cell r="CP6">
            <v>9678908.5910299998</v>
          </cell>
          <cell r="CQ6">
            <v>-849828.94296999997</v>
          </cell>
          <cell r="CR6">
            <v>-46947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9678908.5910299998</v>
          </cell>
          <cell r="CX6">
            <v>2596729</v>
          </cell>
          <cell r="CY6">
            <v>-125</v>
          </cell>
          <cell r="CZ6">
            <v>895419</v>
          </cell>
          <cell r="DA6">
            <v>0</v>
          </cell>
          <cell r="DB6">
            <v>2944056</v>
          </cell>
          <cell r="DC6">
            <v>9678908.5910299998</v>
          </cell>
          <cell r="DD6">
            <v>256897.14574750001</v>
          </cell>
          <cell r="DE6">
            <v>13778.265359999999</v>
          </cell>
          <cell r="DF6">
            <v>931765</v>
          </cell>
          <cell r="DG6">
            <v>0</v>
          </cell>
          <cell r="DH6">
            <v>0</v>
          </cell>
          <cell r="DI6">
            <v>931765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308468</v>
          </cell>
          <cell r="DS6">
            <v>308468</v>
          </cell>
          <cell r="DT6">
            <v>0</v>
          </cell>
          <cell r="DU6">
            <v>1610141</v>
          </cell>
          <cell r="DV6">
            <v>1610141</v>
          </cell>
          <cell r="DW6">
            <v>1610141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9678908.5910299998</v>
          </cell>
          <cell r="FN6">
            <v>9678908.5910299998</v>
          </cell>
        </row>
        <row r="7">
          <cell r="B7">
            <v>952706365</v>
          </cell>
          <cell r="C7" t="str">
            <v>Sparebank 1 Nord - Norge</v>
          </cell>
          <cell r="D7">
            <v>201303</v>
          </cell>
          <cell r="F7">
            <v>6200258.8559999997</v>
          </cell>
          <cell r="G7">
            <v>5684119.4280000003</v>
          </cell>
          <cell r="H7">
            <v>516139.42800000001</v>
          </cell>
          <cell r="I7">
            <v>850100</v>
          </cell>
          <cell r="J7">
            <v>6315525</v>
          </cell>
          <cell r="K7">
            <v>0</v>
          </cell>
          <cell r="M7">
            <v>-631405.57200000004</v>
          </cell>
          <cell r="N7">
            <v>-631405.57200000004</v>
          </cell>
          <cell r="O7">
            <v>3331036.8976711999</v>
          </cell>
          <cell r="Q7">
            <v>3135658.0176712</v>
          </cell>
          <cell r="R7">
            <v>0</v>
          </cell>
          <cell r="S7">
            <v>61456.68</v>
          </cell>
          <cell r="T7">
            <v>0</v>
          </cell>
          <cell r="U7">
            <v>222687</v>
          </cell>
          <cell r="V7">
            <v>0</v>
          </cell>
          <cell r="W7">
            <v>222687</v>
          </cell>
          <cell r="X7">
            <v>0</v>
          </cell>
          <cell r="Z7">
            <v>0</v>
          </cell>
          <cell r="AB7">
            <v>-88764.800000000003</v>
          </cell>
          <cell r="AC7">
            <v>-1233.8399999999999</v>
          </cell>
          <cell r="AD7">
            <v>-1233.8399999999999</v>
          </cell>
          <cell r="AE7">
            <v>0.14890880038788501</v>
          </cell>
          <cell r="AF7">
            <v>0.13651291420935999</v>
          </cell>
          <cell r="AG7">
            <v>1655225</v>
          </cell>
          <cell r="AI7">
            <v>245179</v>
          </cell>
          <cell r="AJ7">
            <v>48868</v>
          </cell>
          <cell r="AK7">
            <v>3083307</v>
          </cell>
          <cell r="AL7">
            <v>149862</v>
          </cell>
          <cell r="AM7">
            <v>380478</v>
          </cell>
          <cell r="AT7">
            <v>-97494</v>
          </cell>
          <cell r="AU7">
            <v>0</v>
          </cell>
          <cell r="AX7">
            <v>1147545</v>
          </cell>
          <cell r="AZ7">
            <v>6200258.8559999997</v>
          </cell>
          <cell r="BA7">
            <v>1147545</v>
          </cell>
          <cell r="BB7">
            <v>1147545</v>
          </cell>
          <cell r="BD7">
            <v>850100</v>
          </cell>
          <cell r="BE7" t="str">
            <v>anne.lise.lorentzen@snn.no</v>
          </cell>
          <cell r="BX7">
            <v>6200258.8559999997</v>
          </cell>
          <cell r="CD7">
            <v>6200258.8559999997</v>
          </cell>
          <cell r="CH7">
            <v>6368933</v>
          </cell>
          <cell r="CI7">
            <v>328859.68800000002</v>
          </cell>
          <cell r="CJ7">
            <v>0</v>
          </cell>
          <cell r="CK7">
            <v>0</v>
          </cell>
          <cell r="CL7">
            <v>225438.95199999999</v>
          </cell>
          <cell r="CM7">
            <v>4074.848</v>
          </cell>
          <cell r="CN7">
            <v>99345.888000000006</v>
          </cell>
          <cell r="CO7">
            <v>0</v>
          </cell>
          <cell r="CP7">
            <v>6200258.8559999997</v>
          </cell>
          <cell r="CQ7">
            <v>-1094137</v>
          </cell>
          <cell r="CW7">
            <v>6200258.8559999997</v>
          </cell>
          <cell r="CX7">
            <v>1655225</v>
          </cell>
          <cell r="CZ7">
            <v>245179</v>
          </cell>
          <cell r="DA7">
            <v>0</v>
          </cell>
          <cell r="DB7">
            <v>3083307</v>
          </cell>
          <cell r="DC7">
            <v>6200258.8559999997</v>
          </cell>
          <cell r="DD7">
            <v>14384.4</v>
          </cell>
          <cell r="DE7">
            <v>12257.24</v>
          </cell>
          <cell r="DF7">
            <v>850100</v>
          </cell>
          <cell r="DK7">
            <v>850100</v>
          </cell>
          <cell r="DL7">
            <v>0</v>
          </cell>
          <cell r="DQ7">
            <v>0</v>
          </cell>
          <cell r="DR7">
            <v>0</v>
          </cell>
          <cell r="DU7">
            <v>1147545</v>
          </cell>
          <cell r="DV7">
            <v>1147545</v>
          </cell>
          <cell r="DW7">
            <v>1147545</v>
          </cell>
          <cell r="EG7">
            <v>-33</v>
          </cell>
          <cell r="EH7">
            <v>-42358</v>
          </cell>
          <cell r="EI7">
            <v>-145743</v>
          </cell>
          <cell r="EJ7">
            <v>-102675</v>
          </cell>
          <cell r="EK7">
            <v>30703</v>
          </cell>
          <cell r="EL7">
            <v>34492</v>
          </cell>
          <cell r="EM7">
            <v>32195</v>
          </cell>
          <cell r="EN7">
            <v>1143503</v>
          </cell>
          <cell r="EO7">
            <v>1094714</v>
          </cell>
          <cell r="EP7">
            <v>1095071</v>
          </cell>
          <cell r="EQ7">
            <v>391004</v>
          </cell>
          <cell r="ER7">
            <v>416717</v>
          </cell>
          <cell r="ES7">
            <v>641031</v>
          </cell>
          <cell r="ET7">
            <v>162651</v>
          </cell>
          <cell r="EU7">
            <v>167889</v>
          </cell>
          <cell r="EV7">
            <v>169258</v>
          </cell>
          <cell r="EW7">
            <v>3057</v>
          </cell>
          <cell r="EX7">
            <v>2762</v>
          </cell>
          <cell r="EY7">
            <v>2769</v>
          </cell>
          <cell r="EZ7">
            <v>0</v>
          </cell>
          <cell r="FA7">
            <v>583</v>
          </cell>
          <cell r="FB7">
            <v>762</v>
          </cell>
          <cell r="FC7">
            <v>222687</v>
          </cell>
          <cell r="FG7">
            <v>0</v>
          </cell>
          <cell r="FH7">
            <v>6200258.8559999997</v>
          </cell>
          <cell r="FN7">
            <v>6200258.8559999997</v>
          </cell>
        </row>
        <row r="8">
          <cell r="B8">
            <v>911044110</v>
          </cell>
          <cell r="C8" t="str">
            <v>Nordea Bank Norge ASA</v>
          </cell>
          <cell r="D8">
            <v>201303</v>
          </cell>
          <cell r="F8">
            <v>37171244.6854681</v>
          </cell>
          <cell r="G8">
            <v>34526981.873825401</v>
          </cell>
          <cell r="H8">
            <v>2644262.8116426598</v>
          </cell>
          <cell r="I8">
            <v>4901272.9402577104</v>
          </cell>
          <cell r="J8">
            <v>35170756.940257698</v>
          </cell>
          <cell r="K8">
            <v>0</v>
          </cell>
          <cell r="M8">
            <v>-643775.06643231504</v>
          </cell>
          <cell r="N8">
            <v>-643775.06643231504</v>
          </cell>
          <cell r="O8">
            <v>21592317.9076939</v>
          </cell>
          <cell r="P8">
            <v>0</v>
          </cell>
          <cell r="Q8">
            <v>16531427.521542801</v>
          </cell>
          <cell r="R8">
            <v>0</v>
          </cell>
          <cell r="S8">
            <v>124826.0386196</v>
          </cell>
          <cell r="T8">
            <v>78613.185169999997</v>
          </cell>
          <cell r="U8">
            <v>1452047</v>
          </cell>
          <cell r="V8">
            <v>0</v>
          </cell>
          <cell r="W8">
            <v>1452047</v>
          </cell>
          <cell r="X8">
            <v>0</v>
          </cell>
          <cell r="Y8">
            <v>0</v>
          </cell>
          <cell r="Z8">
            <v>3484017.3475315301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0.137720257155802</v>
          </cell>
          <cell r="AF8">
            <v>0.12792320684208699</v>
          </cell>
          <cell r="AG8">
            <v>4410869</v>
          </cell>
          <cell r="AI8">
            <v>3401745</v>
          </cell>
          <cell r="AJ8">
            <v>23376158</v>
          </cell>
          <cell r="AP8">
            <v>0</v>
          </cell>
          <cell r="AR8">
            <v>-341357</v>
          </cell>
          <cell r="AS8">
            <v>-577931</v>
          </cell>
          <cell r="AU8">
            <v>0</v>
          </cell>
          <cell r="AV8">
            <v>1173291.6829363499</v>
          </cell>
          <cell r="AX8">
            <v>2053260.44513862</v>
          </cell>
          <cell r="AZ8">
            <v>37171244.6854681</v>
          </cell>
          <cell r="BA8">
            <v>3288037.8780749701</v>
          </cell>
          <cell r="BB8">
            <v>2053260.44513862</v>
          </cell>
          <cell r="BD8">
            <v>4901272.9402577104</v>
          </cell>
          <cell r="BE8" t="str">
            <v>kristian.petersson@nordea.com</v>
          </cell>
          <cell r="BX8">
            <v>37171244.6854681</v>
          </cell>
          <cell r="CD8">
            <v>37171244.6854681</v>
          </cell>
          <cell r="CE8">
            <v>3200000</v>
          </cell>
          <cell r="CH8">
            <v>38456737.423332699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37171244.6854681</v>
          </cell>
          <cell r="CQ8">
            <v>-2057.395</v>
          </cell>
          <cell r="CV8">
            <v>0</v>
          </cell>
          <cell r="CW8">
            <v>37171244.6854681</v>
          </cell>
          <cell r="CX8">
            <v>4410869</v>
          </cell>
          <cell r="CZ8">
            <v>3401745</v>
          </cell>
          <cell r="DA8">
            <v>0</v>
          </cell>
          <cell r="DC8">
            <v>37171244.6854681</v>
          </cell>
          <cell r="DD8">
            <v>42156.719001600002</v>
          </cell>
          <cell r="DE8">
            <v>4056.1344479999998</v>
          </cell>
          <cell r="DF8">
            <v>4901272.9402577104</v>
          </cell>
          <cell r="DH8">
            <v>3200000</v>
          </cell>
          <cell r="DK8">
            <v>1701272.9402577099</v>
          </cell>
          <cell r="DL8">
            <v>0</v>
          </cell>
          <cell r="DQ8">
            <v>0</v>
          </cell>
          <cell r="DR8">
            <v>1173291.6829363499</v>
          </cell>
          <cell r="DS8">
            <v>1173291.6829363499</v>
          </cell>
          <cell r="DU8">
            <v>2053260.44513862</v>
          </cell>
          <cell r="DV8">
            <v>2053260.44513862</v>
          </cell>
          <cell r="DW8">
            <v>2053260.44513862</v>
          </cell>
          <cell r="EF8">
            <v>267643.37</v>
          </cell>
          <cell r="EG8">
            <v>300602.69</v>
          </cell>
          <cell r="EH8">
            <v>2174441.4900000002</v>
          </cell>
          <cell r="EI8">
            <v>1903679.11</v>
          </cell>
          <cell r="EJ8">
            <v>2158225.31</v>
          </cell>
          <cell r="EK8">
            <v>94347.34</v>
          </cell>
          <cell r="EL8">
            <v>78194.48</v>
          </cell>
          <cell r="EM8">
            <v>74492.67</v>
          </cell>
          <cell r="EN8">
            <v>2886367.22</v>
          </cell>
          <cell r="EO8">
            <v>2861206.8</v>
          </cell>
          <cell r="EP8">
            <v>2446451.35</v>
          </cell>
          <cell r="EQ8">
            <v>4019211.51</v>
          </cell>
          <cell r="ER8">
            <v>3880988.6</v>
          </cell>
          <cell r="ES8">
            <v>4091883.32</v>
          </cell>
          <cell r="ET8">
            <v>369591.88</v>
          </cell>
          <cell r="EU8">
            <v>359657.92</v>
          </cell>
          <cell r="EV8">
            <v>329923.77</v>
          </cell>
          <cell r="EW8">
            <v>88333.83</v>
          </cell>
          <cell r="EX8">
            <v>96322.43</v>
          </cell>
          <cell r="EY8">
            <v>88649.24</v>
          </cell>
          <cell r="EZ8">
            <v>405082.71</v>
          </cell>
          <cell r="FA8">
            <v>390649.56</v>
          </cell>
          <cell r="FB8">
            <v>445569.73</v>
          </cell>
          <cell r="FC8">
            <v>1452047</v>
          </cell>
          <cell r="FG8">
            <v>0</v>
          </cell>
          <cell r="FH8">
            <v>37171244.6854681</v>
          </cell>
          <cell r="FN8">
            <v>37171244.6854681</v>
          </cell>
        </row>
        <row r="9">
          <cell r="B9">
            <v>910256351</v>
          </cell>
          <cell r="C9" t="str">
            <v>Bank 1 Oslo Akershus AS</v>
          </cell>
          <cell r="D9">
            <v>201303</v>
          </cell>
          <cell r="F9">
            <v>2102064.2592824702</v>
          </cell>
          <cell r="G9">
            <v>2102064.2592824702</v>
          </cell>
          <cell r="H9">
            <v>0</v>
          </cell>
          <cell r="I9">
            <v>150000</v>
          </cell>
          <cell r="J9">
            <v>2397729.7614199999</v>
          </cell>
          <cell r="K9">
            <v>0</v>
          </cell>
          <cell r="M9">
            <v>-295665.50213753397</v>
          </cell>
          <cell r="N9">
            <v>-201593.80955000001</v>
          </cell>
          <cell r="O9">
            <v>1275290.3437508701</v>
          </cell>
          <cell r="Q9">
            <v>1072804.9315833</v>
          </cell>
          <cell r="R9">
            <v>318.877583799999</v>
          </cell>
          <cell r="S9">
            <v>106819.739883777</v>
          </cell>
          <cell r="T9">
            <v>0</v>
          </cell>
          <cell r="U9">
            <v>93814.253020000004</v>
          </cell>
          <cell r="V9">
            <v>0</v>
          </cell>
          <cell r="W9">
            <v>93814.253020000004</v>
          </cell>
          <cell r="X9">
            <v>0</v>
          </cell>
          <cell r="Z9">
            <v>38131</v>
          </cell>
          <cell r="AB9">
            <v>-36598.458319999998</v>
          </cell>
          <cell r="AC9">
            <v>0</v>
          </cell>
          <cell r="AE9">
            <v>0.13186419984016501</v>
          </cell>
          <cell r="AF9">
            <v>0.13186419984016501</v>
          </cell>
          <cell r="AG9">
            <v>457333.9</v>
          </cell>
          <cell r="AI9">
            <v>653042.51599999995</v>
          </cell>
          <cell r="AJ9">
            <v>1150695.00242</v>
          </cell>
          <cell r="AU9">
            <v>0</v>
          </cell>
          <cell r="AX9">
            <v>200000</v>
          </cell>
          <cell r="AZ9">
            <v>2102064.2592824702</v>
          </cell>
          <cell r="BA9">
            <v>201593.80955000001</v>
          </cell>
          <cell r="BB9">
            <v>200000</v>
          </cell>
          <cell r="BD9">
            <v>150000</v>
          </cell>
          <cell r="BE9" t="str">
            <v>nina.buer@sparebank1.no</v>
          </cell>
          <cell r="BX9">
            <v>2102064.2592824702</v>
          </cell>
          <cell r="CD9">
            <v>2102064.2592824702</v>
          </cell>
          <cell r="CF9">
            <v>150000</v>
          </cell>
          <cell r="CH9">
            <v>2141842.84197</v>
          </cell>
          <cell r="CI9">
            <v>192414.47003391999</v>
          </cell>
          <cell r="CJ9">
            <v>0</v>
          </cell>
          <cell r="CK9">
            <v>0</v>
          </cell>
          <cell r="CL9">
            <v>94059.291601920006</v>
          </cell>
          <cell r="CM9">
            <v>1049.1791679999999</v>
          </cell>
          <cell r="CN9">
            <v>97305.999263999998</v>
          </cell>
          <cell r="CO9">
            <v>0</v>
          </cell>
          <cell r="CP9">
            <v>2102064.2592824702</v>
          </cell>
          <cell r="CQ9">
            <v>-457480.72899999999</v>
          </cell>
          <cell r="CW9">
            <v>2102064.2592824702</v>
          </cell>
          <cell r="CX9">
            <v>457333.9</v>
          </cell>
          <cell r="CZ9">
            <v>653042.51599999995</v>
          </cell>
          <cell r="DA9">
            <v>0</v>
          </cell>
          <cell r="DC9">
            <v>2102064.2592824702</v>
          </cell>
          <cell r="DD9">
            <v>105668.116843777</v>
          </cell>
          <cell r="DE9">
            <v>1151.6230399999999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200000</v>
          </cell>
          <cell r="DV9">
            <v>200000</v>
          </cell>
          <cell r="DW9">
            <v>200000</v>
          </cell>
          <cell r="EF9">
            <v>0</v>
          </cell>
          <cell r="EG9">
            <v>0</v>
          </cell>
          <cell r="EH9">
            <v>58135</v>
          </cell>
          <cell r="EI9">
            <v>78222</v>
          </cell>
          <cell r="EJ9">
            <v>16765</v>
          </cell>
          <cell r="EK9">
            <v>0</v>
          </cell>
          <cell r="EL9">
            <v>0</v>
          </cell>
          <cell r="EM9">
            <v>0</v>
          </cell>
          <cell r="EN9">
            <v>225853</v>
          </cell>
          <cell r="EO9">
            <v>215758</v>
          </cell>
          <cell r="EP9">
            <v>213911</v>
          </cell>
          <cell r="EQ9">
            <v>322596.359</v>
          </cell>
          <cell r="ER9">
            <v>308796.24400000001</v>
          </cell>
          <cell r="ES9">
            <v>470292.74599999998</v>
          </cell>
          <cell r="ET9">
            <v>35311.641000000003</v>
          </cell>
          <cell r="EU9">
            <v>48234.756000000001</v>
          </cell>
          <cell r="EV9">
            <v>46177.254000000001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93814.253020000004</v>
          </cell>
          <cell r="FG9">
            <v>0</v>
          </cell>
          <cell r="FH9">
            <v>2102064.2592824702</v>
          </cell>
          <cell r="FN9">
            <v>2102064.2592824702</v>
          </cell>
        </row>
        <row r="10">
          <cell r="B10">
            <v>846069062</v>
          </cell>
          <cell r="C10" t="str">
            <v>DNB Næringskreditt AS</v>
          </cell>
          <cell r="D10">
            <v>201303</v>
          </cell>
          <cell r="F10">
            <v>5403949</v>
          </cell>
          <cell r="G10">
            <v>5403949</v>
          </cell>
          <cell r="H10">
            <v>0</v>
          </cell>
          <cell r="I10">
            <v>0</v>
          </cell>
          <cell r="J10">
            <v>5405537</v>
          </cell>
          <cell r="K10">
            <v>0</v>
          </cell>
          <cell r="M10">
            <v>-1588</v>
          </cell>
          <cell r="N10">
            <v>0</v>
          </cell>
          <cell r="O10">
            <v>1336482.2416000001</v>
          </cell>
          <cell r="Q10">
            <v>1262370.4992</v>
          </cell>
          <cell r="R10">
            <v>0</v>
          </cell>
          <cell r="S10">
            <v>0</v>
          </cell>
          <cell r="T10">
            <v>0</v>
          </cell>
          <cell r="U10">
            <v>36593.56</v>
          </cell>
          <cell r="V10">
            <v>0</v>
          </cell>
          <cell r="W10">
            <v>36593.56</v>
          </cell>
          <cell r="X10">
            <v>0</v>
          </cell>
          <cell r="Z10">
            <v>37518.1824000001</v>
          </cell>
          <cell r="AB10">
            <v>0</v>
          </cell>
          <cell r="AC10">
            <v>0</v>
          </cell>
          <cell r="AE10">
            <v>0.323472999897435</v>
          </cell>
          <cell r="AF10">
            <v>0.323472999897435</v>
          </cell>
          <cell r="AG10">
            <v>550000</v>
          </cell>
          <cell r="AI10">
            <v>4604100</v>
          </cell>
          <cell r="AJ10">
            <v>440239</v>
          </cell>
          <cell r="AS10">
            <v>-97</v>
          </cell>
          <cell r="AU10">
            <v>0</v>
          </cell>
          <cell r="AZ10">
            <v>5403949</v>
          </cell>
          <cell r="BA10">
            <v>0</v>
          </cell>
          <cell r="BB10">
            <v>0</v>
          </cell>
          <cell r="BD10">
            <v>0</v>
          </cell>
          <cell r="BE10" t="str">
            <v>wenche.loven@dnb.no</v>
          </cell>
          <cell r="BX10">
            <v>5403949</v>
          </cell>
          <cell r="CD10">
            <v>5403949</v>
          </cell>
          <cell r="CH10">
            <v>5405537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5403949</v>
          </cell>
          <cell r="CW10">
            <v>5403949</v>
          </cell>
          <cell r="CX10">
            <v>550000</v>
          </cell>
          <cell r="CZ10">
            <v>4604100</v>
          </cell>
          <cell r="DA10">
            <v>0</v>
          </cell>
          <cell r="DC10">
            <v>5403949</v>
          </cell>
          <cell r="DD10">
            <v>0</v>
          </cell>
          <cell r="DE10">
            <v>0</v>
          </cell>
          <cell r="DF10">
            <v>0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Q10">
            <v>257607</v>
          </cell>
          <cell r="ER10">
            <v>320970</v>
          </cell>
          <cell r="ES10">
            <v>336262</v>
          </cell>
          <cell r="FC10">
            <v>36593.56</v>
          </cell>
          <cell r="FG10">
            <v>0</v>
          </cell>
          <cell r="FH10">
            <v>5403949</v>
          </cell>
          <cell r="FN10">
            <v>5403949</v>
          </cell>
        </row>
        <row r="11">
          <cell r="B11">
            <v>971227222</v>
          </cell>
          <cell r="C11" t="str">
            <v>Nordea Eiendomskreditt AS</v>
          </cell>
          <cell r="D11">
            <v>201303</v>
          </cell>
          <cell r="F11">
            <v>7354634.4511799999</v>
          </cell>
          <cell r="G11">
            <v>6605254.8821099997</v>
          </cell>
          <cell r="H11">
            <v>749379.56906999997</v>
          </cell>
          <cell r="I11">
            <v>0</v>
          </cell>
          <cell r="J11">
            <v>6635875.3144300003</v>
          </cell>
          <cell r="K11">
            <v>0</v>
          </cell>
          <cell r="L11">
            <v>0</v>
          </cell>
          <cell r="M11">
            <v>-30620.43232</v>
          </cell>
          <cell r="N11">
            <v>-30620.43232</v>
          </cell>
          <cell r="O11">
            <v>4158114.8767321599</v>
          </cell>
          <cell r="P11">
            <v>0</v>
          </cell>
          <cell r="Q11">
            <v>808199.86585840001</v>
          </cell>
          <cell r="R11">
            <v>0</v>
          </cell>
          <cell r="S11">
            <v>0</v>
          </cell>
          <cell r="T11">
            <v>0</v>
          </cell>
          <cell r="U11">
            <v>109121</v>
          </cell>
          <cell r="V11">
            <v>0</v>
          </cell>
          <cell r="W11">
            <v>109121</v>
          </cell>
          <cell r="X11">
            <v>0</v>
          </cell>
          <cell r="Y11">
            <v>0</v>
          </cell>
          <cell r="Z11">
            <v>3240794.0108737601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0.14149939901535299</v>
          </cell>
          <cell r="AF11">
            <v>0.12708172001829901</v>
          </cell>
          <cell r="AG11">
            <v>1686990.0022100001</v>
          </cell>
          <cell r="AH11">
            <v>0</v>
          </cell>
          <cell r="AI11">
            <v>1446637.31222</v>
          </cell>
          <cell r="AJ11">
            <v>3502248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780000.00138999999</v>
          </cell>
          <cell r="AY11">
            <v>0</v>
          </cell>
          <cell r="AZ11">
            <v>7354634.4511799999</v>
          </cell>
          <cell r="BA11">
            <v>780000.00138999999</v>
          </cell>
          <cell r="BB11">
            <v>780000.00138999999</v>
          </cell>
          <cell r="BC11">
            <v>0</v>
          </cell>
          <cell r="BD11">
            <v>0</v>
          </cell>
          <cell r="BE11" t="str">
            <v>oivind.madsen@nordea.com</v>
          </cell>
          <cell r="BX11">
            <v>7354634.4511799999</v>
          </cell>
          <cell r="CD11">
            <v>7354634.4511799999</v>
          </cell>
          <cell r="CE11">
            <v>0</v>
          </cell>
          <cell r="CF11">
            <v>0</v>
          </cell>
          <cell r="CG11">
            <v>0</v>
          </cell>
          <cell r="CH11">
            <v>7415875.3158200001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7354634.4511799999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7354634.4511799999</v>
          </cell>
          <cell r="CX11">
            <v>1686990.0022100001</v>
          </cell>
          <cell r="CY11">
            <v>0</v>
          </cell>
          <cell r="CZ11">
            <v>1446637.31222</v>
          </cell>
          <cell r="DA11">
            <v>0</v>
          </cell>
          <cell r="DB11">
            <v>0</v>
          </cell>
          <cell r="DC11">
            <v>7354634.4511799999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780000.00138999999</v>
          </cell>
          <cell r="DV11">
            <v>780000.00138999999</v>
          </cell>
          <cell r="DW11">
            <v>780000.00138999999</v>
          </cell>
          <cell r="DX11">
            <v>0</v>
          </cell>
          <cell r="DY11">
            <v>0</v>
          </cell>
          <cell r="DZ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680190.66</v>
          </cell>
          <cell r="ER11">
            <v>792599.66</v>
          </cell>
          <cell r="ES11">
            <v>1255243.95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109121</v>
          </cell>
          <cell r="FG11">
            <v>0</v>
          </cell>
          <cell r="FH11">
            <v>7354634.4511799999</v>
          </cell>
          <cell r="FN11">
            <v>7354634.4511799999</v>
          </cell>
        </row>
        <row r="12">
          <cell r="B12">
            <v>985621551</v>
          </cell>
          <cell r="C12" t="str">
            <v>DNB Boligkreditt AS</v>
          </cell>
          <cell r="D12">
            <v>201303</v>
          </cell>
          <cell r="F12">
            <v>23974030.8652016</v>
          </cell>
          <cell r="G12">
            <v>22113635.181040801</v>
          </cell>
          <cell r="H12">
            <v>1860395.6841608</v>
          </cell>
          <cell r="I12">
            <v>0</v>
          </cell>
          <cell r="J12">
            <v>22303239.496879999</v>
          </cell>
          <cell r="K12">
            <v>0</v>
          </cell>
          <cell r="M12">
            <v>-189604.31583920299</v>
          </cell>
          <cell r="N12">
            <v>-189604.31583920299</v>
          </cell>
          <cell r="O12">
            <v>17197447.197577301</v>
          </cell>
          <cell r="Q12">
            <v>6190977.2774000103</v>
          </cell>
          <cell r="R12">
            <v>0</v>
          </cell>
          <cell r="S12">
            <v>0</v>
          </cell>
          <cell r="T12">
            <v>0</v>
          </cell>
          <cell r="U12">
            <v>327698.15999999997</v>
          </cell>
          <cell r="V12">
            <v>0</v>
          </cell>
          <cell r="W12">
            <v>327698.15999999997</v>
          </cell>
          <cell r="X12">
            <v>0</v>
          </cell>
          <cell r="Z12">
            <v>10678771.760177299</v>
          </cell>
          <cell r="AB12">
            <v>0</v>
          </cell>
          <cell r="AC12">
            <v>0</v>
          </cell>
          <cell r="AE12">
            <v>0.111523672506831</v>
          </cell>
          <cell r="AF12">
            <v>0.102869384866173</v>
          </cell>
          <cell r="AG12">
            <v>2527000</v>
          </cell>
          <cell r="AI12">
            <v>16893000</v>
          </cell>
          <cell r="AJ12">
            <v>2891707</v>
          </cell>
          <cell r="AU12">
            <v>0</v>
          </cell>
          <cell r="AX12">
            <v>2050000</v>
          </cell>
          <cell r="AZ12">
            <v>23974030.8652016</v>
          </cell>
          <cell r="BA12">
            <v>2050000</v>
          </cell>
          <cell r="BB12">
            <v>2050000</v>
          </cell>
          <cell r="BD12">
            <v>0</v>
          </cell>
          <cell r="BE12" t="str">
            <v>kristine.ingebrigtsen@dnb.no</v>
          </cell>
          <cell r="BX12">
            <v>23974030.8652016</v>
          </cell>
          <cell r="CD12">
            <v>23974030.8652016</v>
          </cell>
          <cell r="CH12">
            <v>24353239.496879999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23974030.8652016</v>
          </cell>
          <cell r="CW12">
            <v>23974030.8652016</v>
          </cell>
          <cell r="CX12">
            <v>2527000</v>
          </cell>
          <cell r="CZ12">
            <v>16893000</v>
          </cell>
          <cell r="DA12">
            <v>0</v>
          </cell>
          <cell r="DC12">
            <v>23974030.8652016</v>
          </cell>
          <cell r="DD12">
            <v>0</v>
          </cell>
          <cell r="DE12">
            <v>0</v>
          </cell>
          <cell r="DF12">
            <v>0</v>
          </cell>
          <cell r="DL12">
            <v>0</v>
          </cell>
          <cell r="DQ12">
            <v>0</v>
          </cell>
          <cell r="DR12">
            <v>0</v>
          </cell>
          <cell r="DU12">
            <v>2050000</v>
          </cell>
          <cell r="DV12">
            <v>2050000</v>
          </cell>
          <cell r="DW12">
            <v>2050000</v>
          </cell>
          <cell r="EQ12">
            <v>2363727</v>
          </cell>
          <cell r="ER12">
            <v>1729373</v>
          </cell>
          <cell r="ES12">
            <v>4099354</v>
          </cell>
          <cell r="FC12">
            <v>327698.15999999997</v>
          </cell>
          <cell r="FG12">
            <v>0</v>
          </cell>
          <cell r="FH12">
            <v>23974030.8652016</v>
          </cell>
          <cell r="FN12">
            <v>23974030.8652016</v>
          </cell>
        </row>
        <row r="13">
          <cell r="B13">
            <v>988738387</v>
          </cell>
          <cell r="C13" t="str">
            <v>SpareBank1 Boligkreditt AS</v>
          </cell>
          <cell r="D13">
            <v>201303</v>
          </cell>
          <cell r="F13">
            <v>7483827.176</v>
          </cell>
          <cell r="G13">
            <v>7483827.176</v>
          </cell>
          <cell r="H13">
            <v>0</v>
          </cell>
          <cell r="I13">
            <v>0</v>
          </cell>
          <cell r="J13">
            <v>7644341.1339999996</v>
          </cell>
          <cell r="K13">
            <v>0</v>
          </cell>
          <cell r="M13">
            <v>-160513.95800000001</v>
          </cell>
          <cell r="N13">
            <v>0</v>
          </cell>
          <cell r="O13">
            <v>5883500.9854920004</v>
          </cell>
          <cell r="Q13">
            <v>1783717.585492</v>
          </cell>
          <cell r="R13">
            <v>0</v>
          </cell>
          <cell r="S13">
            <v>0</v>
          </cell>
          <cell r="T13">
            <v>0</v>
          </cell>
          <cell r="U13">
            <v>27797.4</v>
          </cell>
          <cell r="V13">
            <v>27797.4</v>
          </cell>
          <cell r="W13">
            <v>0</v>
          </cell>
          <cell r="X13">
            <v>0</v>
          </cell>
          <cell r="Z13">
            <v>4071986</v>
          </cell>
          <cell r="AB13">
            <v>0</v>
          </cell>
          <cell r="AC13">
            <v>0</v>
          </cell>
          <cell r="AE13">
            <v>0.10176018930843</v>
          </cell>
          <cell r="AF13">
            <v>0.10176018930843</v>
          </cell>
          <cell r="AG13">
            <v>5030548.2</v>
          </cell>
          <cell r="AI13">
            <v>2517921.9339999999</v>
          </cell>
          <cell r="AJ13">
            <v>98050</v>
          </cell>
          <cell r="AR13">
            <v>-2179</v>
          </cell>
          <cell r="AU13">
            <v>0</v>
          </cell>
          <cell r="AZ13">
            <v>7483827.176</v>
          </cell>
          <cell r="BA13">
            <v>0</v>
          </cell>
          <cell r="BB13">
            <v>0</v>
          </cell>
          <cell r="BD13">
            <v>0</v>
          </cell>
          <cell r="BE13" t="str">
            <v>geir.robertsen@sr-bank.no</v>
          </cell>
          <cell r="BX13">
            <v>7483827.176</v>
          </cell>
          <cell r="CD13">
            <v>7483827.176</v>
          </cell>
          <cell r="CH13">
            <v>7644341.1339999996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7483827.176</v>
          </cell>
          <cell r="CW13">
            <v>7483827.176</v>
          </cell>
          <cell r="CX13">
            <v>5030548.2</v>
          </cell>
          <cell r="CZ13">
            <v>2517921.9339999999</v>
          </cell>
          <cell r="DA13">
            <v>0</v>
          </cell>
          <cell r="DC13">
            <v>7483827.176</v>
          </cell>
          <cell r="DD13">
            <v>0</v>
          </cell>
          <cell r="DE13">
            <v>0</v>
          </cell>
          <cell r="DF13">
            <v>0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FC13">
            <v>0</v>
          </cell>
          <cell r="FG13">
            <v>0</v>
          </cell>
          <cell r="FH13">
            <v>7483827.176</v>
          </cell>
          <cell r="FN13">
            <v>7483827.176</v>
          </cell>
        </row>
        <row r="14">
          <cell r="B14">
            <v>992710691</v>
          </cell>
          <cell r="C14" t="str">
            <v>Sparebanken Vest Boligkreditt AS</v>
          </cell>
          <cell r="D14">
            <v>201303</v>
          </cell>
          <cell r="F14">
            <v>1973518</v>
          </cell>
          <cell r="G14">
            <v>1973518</v>
          </cell>
          <cell r="H14">
            <v>0</v>
          </cell>
          <cell r="I14">
            <v>0</v>
          </cell>
          <cell r="J14">
            <v>2009955</v>
          </cell>
          <cell r="K14">
            <v>0</v>
          </cell>
          <cell r="M14">
            <v>-36437</v>
          </cell>
          <cell r="N14">
            <v>0</v>
          </cell>
          <cell r="O14">
            <v>1398621.6762933801</v>
          </cell>
          <cell r="Q14">
            <v>316555.807367375</v>
          </cell>
          <cell r="R14">
            <v>0</v>
          </cell>
          <cell r="S14">
            <v>0</v>
          </cell>
          <cell r="T14">
            <v>0</v>
          </cell>
          <cell r="U14">
            <v>25700.868925999999</v>
          </cell>
          <cell r="V14">
            <v>0</v>
          </cell>
          <cell r="W14">
            <v>25700.868925999999</v>
          </cell>
          <cell r="X14">
            <v>0</v>
          </cell>
          <cell r="Z14">
            <v>1056365</v>
          </cell>
          <cell r="AB14">
            <v>0</v>
          </cell>
          <cell r="AC14">
            <v>0</v>
          </cell>
          <cell r="AE14">
            <v>0.11288359295161</v>
          </cell>
          <cell r="AF14">
            <v>0.11288359295161</v>
          </cell>
          <cell r="AG14">
            <v>2000000</v>
          </cell>
          <cell r="AJ14">
            <v>12690</v>
          </cell>
          <cell r="AR14">
            <v>0</v>
          </cell>
          <cell r="AS14">
            <v>-2735</v>
          </cell>
          <cell r="AU14">
            <v>0</v>
          </cell>
          <cell r="AZ14">
            <v>1973518</v>
          </cell>
          <cell r="BA14">
            <v>0</v>
          </cell>
          <cell r="BB14">
            <v>0</v>
          </cell>
          <cell r="BD14">
            <v>0</v>
          </cell>
          <cell r="BE14" t="str">
            <v>Wegard.Kristensen@spv.no</v>
          </cell>
          <cell r="BX14">
            <v>1973518</v>
          </cell>
          <cell r="CD14">
            <v>1973518</v>
          </cell>
          <cell r="CH14">
            <v>2009955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1973518</v>
          </cell>
          <cell r="CW14">
            <v>1973518</v>
          </cell>
          <cell r="CX14">
            <v>2000000</v>
          </cell>
          <cell r="DA14">
            <v>0</v>
          </cell>
          <cell r="DC14">
            <v>1973518</v>
          </cell>
          <cell r="DD14">
            <v>0</v>
          </cell>
          <cell r="DE14">
            <v>0</v>
          </cell>
          <cell r="DF14">
            <v>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Q14">
            <v>122732.011</v>
          </cell>
          <cell r="ER14">
            <v>151381.06400000001</v>
          </cell>
          <cell r="ES14">
            <v>368408.64815000002</v>
          </cell>
          <cell r="FC14">
            <v>25700.868925999999</v>
          </cell>
          <cell r="FG14">
            <v>0</v>
          </cell>
          <cell r="FH14">
            <v>1973518</v>
          </cell>
          <cell r="FN14">
            <v>1973518</v>
          </cell>
        </row>
        <row r="15">
          <cell r="B15">
            <v>924507500</v>
          </cell>
          <cell r="C15" t="str">
            <v>Nordea Finans As</v>
          </cell>
          <cell r="D15">
            <v>201303</v>
          </cell>
          <cell r="F15">
            <v>1938626.7026500001</v>
          </cell>
          <cell r="G15">
            <v>1548068.85133</v>
          </cell>
          <cell r="H15">
            <v>390557.85132000002</v>
          </cell>
          <cell r="I15">
            <v>0</v>
          </cell>
          <cell r="J15">
            <v>1587511.0000199999</v>
          </cell>
          <cell r="K15">
            <v>0</v>
          </cell>
          <cell r="L15">
            <v>0</v>
          </cell>
          <cell r="M15">
            <v>-39442.148690000002</v>
          </cell>
          <cell r="N15">
            <v>-39442.148690000002</v>
          </cell>
          <cell r="O15">
            <v>1232606.0411360001</v>
          </cell>
          <cell r="P15">
            <v>0</v>
          </cell>
          <cell r="Q15">
            <v>1145667.0602152001</v>
          </cell>
          <cell r="R15">
            <v>0</v>
          </cell>
          <cell r="S15">
            <v>0</v>
          </cell>
          <cell r="T15">
            <v>0</v>
          </cell>
          <cell r="U15">
            <v>86939</v>
          </cell>
          <cell r="V15">
            <v>0</v>
          </cell>
          <cell r="W15">
            <v>86939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0.12582295643226399</v>
          </cell>
          <cell r="AF15">
            <v>0.100474526307092</v>
          </cell>
          <cell r="AG15">
            <v>69300</v>
          </cell>
          <cell r="AH15">
            <v>0</v>
          </cell>
          <cell r="AI15">
            <v>143700</v>
          </cell>
          <cell r="AJ15">
            <v>1385199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-10687.999980000001</v>
          </cell>
          <cell r="AS15">
            <v>0</v>
          </cell>
          <cell r="AT15">
            <v>0</v>
          </cell>
          <cell r="AU15">
            <v>0</v>
          </cell>
          <cell r="AV15">
            <v>29999.998319999999</v>
          </cell>
          <cell r="AW15">
            <v>0</v>
          </cell>
          <cell r="AX15">
            <v>400000.00169</v>
          </cell>
          <cell r="AY15">
            <v>0</v>
          </cell>
          <cell r="AZ15">
            <v>1938626.7026500001</v>
          </cell>
          <cell r="BA15">
            <v>430000.00001000002</v>
          </cell>
          <cell r="BB15">
            <v>400000.00169</v>
          </cell>
          <cell r="BC15">
            <v>0</v>
          </cell>
          <cell r="BD15">
            <v>0</v>
          </cell>
          <cell r="BE15" t="str">
            <v>oivind.madsen@nordea.com</v>
          </cell>
          <cell r="BX15">
            <v>1938626.7026500001</v>
          </cell>
          <cell r="CD15">
            <v>1938626.7026500001</v>
          </cell>
          <cell r="CE15">
            <v>0</v>
          </cell>
          <cell r="CF15">
            <v>0</v>
          </cell>
          <cell r="CG15">
            <v>0</v>
          </cell>
          <cell r="CH15">
            <v>2017511.00003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1938626.7026500001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1938626.7026500001</v>
          </cell>
          <cell r="CX15">
            <v>69300</v>
          </cell>
          <cell r="CY15">
            <v>0</v>
          </cell>
          <cell r="CZ15">
            <v>143700</v>
          </cell>
          <cell r="DA15">
            <v>0</v>
          </cell>
          <cell r="DB15">
            <v>0</v>
          </cell>
          <cell r="DC15">
            <v>1938626.7026500001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29999.998319999999</v>
          </cell>
          <cell r="DS15">
            <v>29999.998319999999</v>
          </cell>
          <cell r="DT15">
            <v>0</v>
          </cell>
          <cell r="DU15">
            <v>400000.00169</v>
          </cell>
          <cell r="DV15">
            <v>400000.00169</v>
          </cell>
          <cell r="DW15">
            <v>400000.00169</v>
          </cell>
          <cell r="DX15">
            <v>0</v>
          </cell>
          <cell r="DY15">
            <v>0</v>
          </cell>
          <cell r="DZ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243916.97</v>
          </cell>
          <cell r="EO15">
            <v>362433.92</v>
          </cell>
          <cell r="EP15">
            <v>426460.12</v>
          </cell>
          <cell r="EQ15">
            <v>365875.45</v>
          </cell>
          <cell r="ER15">
            <v>246868.4</v>
          </cell>
          <cell r="ES15">
            <v>269710.46999999997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86939</v>
          </cell>
          <cell r="FG15">
            <v>0</v>
          </cell>
          <cell r="FH15">
            <v>1938626.7026500001</v>
          </cell>
          <cell r="FN15">
            <v>1938626.7026500001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Stolper_2"/>
      <sheetName val="Uvektet kapitalandel"/>
      <sheetName val="Oppsummering_enkeltbank_201203"/>
      <sheetName val="Standard_IRB ikke-kons t-4"/>
      <sheetName val="Dekning u_gulv_mor 201203"/>
      <sheetName val="OMF_Kr.f. t-4"/>
      <sheetName val="Historisk"/>
    </sheetNames>
    <sheetDataSet>
      <sheetData sheetId="0"/>
      <sheetData sheetId="1"/>
      <sheetData sheetId="2">
        <row r="6">
          <cell r="A6">
            <v>816521432</v>
          </cell>
        </row>
      </sheetData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</row>
      </sheetData>
      <sheetData sheetId="5">
        <row r="33">
          <cell r="F33">
            <v>0</v>
          </cell>
        </row>
      </sheetData>
      <sheetData sheetId="6">
        <row r="2">
          <cell r="B2">
            <v>984851006</v>
          </cell>
          <cell r="C2" t="str">
            <v>DNB Bank ASA</v>
          </cell>
          <cell r="D2">
            <v>201303</v>
          </cell>
          <cell r="F2">
            <v>116744298.977244</v>
          </cell>
          <cell r="G2">
            <v>103065454.253396</v>
          </cell>
          <cell r="H2">
            <v>13678844.723847801</v>
          </cell>
          <cell r="I2">
            <v>3088572</v>
          </cell>
          <cell r="J2">
            <v>103856435.529548</v>
          </cell>
          <cell r="K2">
            <v>0</v>
          </cell>
          <cell r="M2">
            <v>-790981.27615221997</v>
          </cell>
          <cell r="N2">
            <v>-790981.27615221997</v>
          </cell>
          <cell r="O2">
            <v>71307671.5211474</v>
          </cell>
          <cell r="Q2">
            <v>62549426.321147397</v>
          </cell>
          <cell r="R2">
            <v>0</v>
          </cell>
          <cell r="S2">
            <v>3780585.6</v>
          </cell>
          <cell r="T2">
            <v>0</v>
          </cell>
          <cell r="U2">
            <v>5050666</v>
          </cell>
          <cell r="V2">
            <v>0</v>
          </cell>
          <cell r="W2">
            <v>5050666</v>
          </cell>
          <cell r="X2">
            <v>0</v>
          </cell>
          <cell r="Z2">
            <v>0</v>
          </cell>
          <cell r="AB2">
            <v>-73006.399999999994</v>
          </cell>
          <cell r="AC2">
            <v>-8942</v>
          </cell>
          <cell r="AD2">
            <v>-8942</v>
          </cell>
          <cell r="AE2">
            <v>0.130975303483436</v>
          </cell>
          <cell r="AF2">
            <v>0.115629022297081</v>
          </cell>
          <cell r="AG2">
            <v>18314310.921309002</v>
          </cell>
          <cell r="AI2">
            <v>19895089.259</v>
          </cell>
          <cell r="AJ2">
            <v>66986914.349238999</v>
          </cell>
          <cell r="AR2">
            <v>-3957176</v>
          </cell>
          <cell r="AS2">
            <v>-652604</v>
          </cell>
          <cell r="AU2">
            <v>0</v>
          </cell>
          <cell r="AV2">
            <v>3917904</v>
          </cell>
          <cell r="AX2">
            <v>10551922</v>
          </cell>
          <cell r="AZ2">
            <v>116744298.977244</v>
          </cell>
          <cell r="BA2">
            <v>14469826</v>
          </cell>
          <cell r="BB2">
            <v>10551922</v>
          </cell>
          <cell r="BD2">
            <v>3088572</v>
          </cell>
          <cell r="BE2" t="str">
            <v>mariem.nedza@dnb.no</v>
          </cell>
          <cell r="BX2">
            <v>116744298.977244</v>
          </cell>
          <cell r="CD2">
            <v>116744298.977244</v>
          </cell>
          <cell r="CH2">
            <v>117525455.529548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116744298.977244</v>
          </cell>
          <cell r="CU2">
            <v>-800806</v>
          </cell>
          <cell r="CW2">
            <v>116744298.977244</v>
          </cell>
          <cell r="CX2">
            <v>18314310.921309002</v>
          </cell>
          <cell r="CZ2">
            <v>19895089.259</v>
          </cell>
          <cell r="DA2">
            <v>0</v>
          </cell>
          <cell r="DC2">
            <v>116744298.977244</v>
          </cell>
          <cell r="DD2">
            <v>3507338.92</v>
          </cell>
          <cell r="DE2">
            <v>100381.44</v>
          </cell>
          <cell r="DF2">
            <v>3088572</v>
          </cell>
          <cell r="DK2">
            <v>3088572</v>
          </cell>
          <cell r="DL2">
            <v>0</v>
          </cell>
          <cell r="DQ2">
            <v>0</v>
          </cell>
          <cell r="DR2">
            <v>3917904</v>
          </cell>
          <cell r="DS2">
            <v>3917904</v>
          </cell>
          <cell r="DU2">
            <v>10551922</v>
          </cell>
          <cell r="DV2">
            <v>10551922</v>
          </cell>
          <cell r="DW2">
            <v>10551922</v>
          </cell>
          <cell r="EF2">
            <v>255046.62018900001</v>
          </cell>
          <cell r="EG2">
            <v>326001.71771599998</v>
          </cell>
          <cell r="EH2">
            <v>2560262.1978369998</v>
          </cell>
          <cell r="EI2">
            <v>5090974.4276019996</v>
          </cell>
          <cell r="EJ2">
            <v>7241340.3755959999</v>
          </cell>
          <cell r="EK2">
            <v>879703.01420199999</v>
          </cell>
          <cell r="EL2">
            <v>560390.44467</v>
          </cell>
          <cell r="EM2">
            <v>424396.49254599999</v>
          </cell>
          <cell r="EN2">
            <v>17695769.261615001</v>
          </cell>
          <cell r="EO2">
            <v>17226403.269152001</v>
          </cell>
          <cell r="EP2">
            <v>19385845.190923002</v>
          </cell>
          <cell r="EQ2">
            <v>9388016.8142600004</v>
          </cell>
          <cell r="ER2">
            <v>10078676.222634001</v>
          </cell>
          <cell r="ES2">
            <v>9596297.941451</v>
          </cell>
          <cell r="ET2">
            <v>500895.79879700002</v>
          </cell>
          <cell r="EU2">
            <v>538464.26773399999</v>
          </cell>
          <cell r="EV2">
            <v>587395.196918</v>
          </cell>
          <cell r="EW2">
            <v>-2879.5925999999999</v>
          </cell>
          <cell r="EX2">
            <v>-906.63620000000003</v>
          </cell>
          <cell r="EY2">
            <v>9782.7027280000002</v>
          </cell>
          <cell r="EZ2">
            <v>425737.53360000002</v>
          </cell>
          <cell r="FA2">
            <v>413716.97820000001</v>
          </cell>
          <cell r="FB2">
            <v>378920.2562</v>
          </cell>
          <cell r="FC2">
            <v>5050666</v>
          </cell>
          <cell r="FG2">
            <v>0</v>
          </cell>
          <cell r="FH2">
            <v>116744298.977244</v>
          </cell>
          <cell r="FN2">
            <v>116744298.977244</v>
          </cell>
        </row>
        <row r="3">
          <cell r="B3">
            <v>920426530</v>
          </cell>
          <cell r="C3" t="str">
            <v>Sparebanken Hedmark</v>
          </cell>
          <cell r="D3">
            <v>201303</v>
          </cell>
          <cell r="F3">
            <v>4148546.5619999999</v>
          </cell>
          <cell r="G3">
            <v>4148546.5619999999</v>
          </cell>
          <cell r="H3">
            <v>0</v>
          </cell>
          <cell r="I3">
            <v>0</v>
          </cell>
          <cell r="J3">
            <v>5453038</v>
          </cell>
          <cell r="K3">
            <v>0</v>
          </cell>
          <cell r="M3">
            <v>-1304491.4380000001</v>
          </cell>
          <cell r="N3">
            <v>-43874.1</v>
          </cell>
          <cell r="O3">
            <v>1856969.9313616001</v>
          </cell>
          <cell r="Q3">
            <v>1788906.4513616001</v>
          </cell>
          <cell r="R3">
            <v>0</v>
          </cell>
          <cell r="S3">
            <v>0</v>
          </cell>
          <cell r="T3">
            <v>0</v>
          </cell>
          <cell r="U3">
            <v>162489</v>
          </cell>
          <cell r="V3">
            <v>0</v>
          </cell>
          <cell r="W3">
            <v>162489</v>
          </cell>
          <cell r="X3">
            <v>0</v>
          </cell>
          <cell r="Z3">
            <v>0</v>
          </cell>
          <cell r="AB3">
            <v>-94425.52</v>
          </cell>
          <cell r="AC3">
            <v>0</v>
          </cell>
          <cell r="AE3">
            <v>0.17872326274914399</v>
          </cell>
          <cell r="AF3">
            <v>0.17872326274914399</v>
          </cell>
          <cell r="AK3">
            <v>5569793</v>
          </cell>
          <cell r="AL3">
            <v>78860</v>
          </cell>
          <cell r="AN3">
            <v>97498</v>
          </cell>
          <cell r="AR3">
            <v>-123615</v>
          </cell>
          <cell r="AS3">
            <v>-72000</v>
          </cell>
          <cell r="AU3">
            <v>0</v>
          </cell>
          <cell r="AZ3">
            <v>4148546.5619999999</v>
          </cell>
          <cell r="BA3">
            <v>43874.1</v>
          </cell>
          <cell r="BB3">
            <v>0</v>
          </cell>
          <cell r="BD3">
            <v>0</v>
          </cell>
          <cell r="BE3" t="str">
            <v>Heidi.Enger@sparebanken-hedmark.no</v>
          </cell>
          <cell r="BX3">
            <v>4148546.5619999999</v>
          </cell>
          <cell r="CD3">
            <v>4148546.5619999999</v>
          </cell>
          <cell r="CH3">
            <v>4316593.0999999996</v>
          </cell>
          <cell r="CI3">
            <v>224039.78400000001</v>
          </cell>
          <cell r="CJ3">
            <v>0</v>
          </cell>
          <cell r="CK3">
            <v>0</v>
          </cell>
          <cell r="CL3">
            <v>89199.983999999997</v>
          </cell>
          <cell r="CM3">
            <v>20248.727999999999</v>
          </cell>
          <cell r="CN3">
            <v>114591.072</v>
          </cell>
          <cell r="CO3">
            <v>0</v>
          </cell>
          <cell r="CP3">
            <v>4148546.5619999999</v>
          </cell>
          <cell r="CQ3">
            <v>-1093093</v>
          </cell>
          <cell r="CS3">
            <v>-87226</v>
          </cell>
          <cell r="CW3">
            <v>4148546.5619999999</v>
          </cell>
          <cell r="DA3">
            <v>0</v>
          </cell>
          <cell r="DB3">
            <v>5569793</v>
          </cell>
          <cell r="DC3">
            <v>4148546.5619999999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F3">
            <v>543</v>
          </cell>
          <cell r="EG3">
            <v>2029</v>
          </cell>
          <cell r="EH3">
            <v>12798</v>
          </cell>
          <cell r="EI3">
            <v>17409</v>
          </cell>
          <cell r="EJ3">
            <v>-68966</v>
          </cell>
          <cell r="EK3">
            <v>9214</v>
          </cell>
          <cell r="EL3">
            <v>4290</v>
          </cell>
          <cell r="EM3">
            <v>4664</v>
          </cell>
          <cell r="EN3">
            <v>646297</v>
          </cell>
          <cell r="EO3">
            <v>678317</v>
          </cell>
          <cell r="EP3">
            <v>710841</v>
          </cell>
          <cell r="EQ3">
            <v>457808</v>
          </cell>
          <cell r="ER3">
            <v>459670</v>
          </cell>
          <cell r="ES3">
            <v>425949</v>
          </cell>
          <cell r="ET3">
            <v>84482</v>
          </cell>
          <cell r="EU3">
            <v>83564</v>
          </cell>
          <cell r="EV3">
            <v>82168</v>
          </cell>
          <cell r="EW3">
            <v>2336</v>
          </cell>
          <cell r="EX3">
            <v>2337</v>
          </cell>
          <cell r="EY3">
            <v>2171</v>
          </cell>
          <cell r="FC3">
            <v>162489</v>
          </cell>
          <cell r="FG3">
            <v>0</v>
          </cell>
          <cell r="FH3">
            <v>4148546.5619999999</v>
          </cell>
          <cell r="FN3">
            <v>4148546.5619999999</v>
          </cell>
        </row>
        <row r="4">
          <cell r="B4">
            <v>937895321</v>
          </cell>
          <cell r="C4" t="str">
            <v>SpareBank 1  SR-Bank</v>
          </cell>
          <cell r="D4">
            <v>201303</v>
          </cell>
          <cell r="F4">
            <v>13433181.423</v>
          </cell>
          <cell r="G4">
            <v>12530556.7115</v>
          </cell>
          <cell r="H4">
            <v>902624.71149999998</v>
          </cell>
          <cell r="I4">
            <v>2261831</v>
          </cell>
          <cell r="J4">
            <v>13272924</v>
          </cell>
          <cell r="K4">
            <v>0</v>
          </cell>
          <cell r="M4">
            <v>-742367.28850000002</v>
          </cell>
          <cell r="N4">
            <v>-742367.28850000002</v>
          </cell>
          <cell r="O4">
            <v>6920811.3302944005</v>
          </cell>
          <cell r="Q4">
            <v>6571070.8502944</v>
          </cell>
          <cell r="R4">
            <v>0</v>
          </cell>
          <cell r="S4">
            <v>45663.519999999997</v>
          </cell>
          <cell r="T4">
            <v>0</v>
          </cell>
          <cell r="U4">
            <v>378996</v>
          </cell>
          <cell r="V4">
            <v>0</v>
          </cell>
          <cell r="W4">
            <v>378996</v>
          </cell>
          <cell r="X4">
            <v>0</v>
          </cell>
          <cell r="Z4">
            <v>0</v>
          </cell>
          <cell r="AB4">
            <v>-74919.039999999994</v>
          </cell>
          <cell r="AC4">
            <v>0</v>
          </cell>
          <cell r="AE4">
            <v>0.15527868952819501</v>
          </cell>
          <cell r="AF4">
            <v>0.14484494506186099</v>
          </cell>
          <cell r="AG4">
            <v>6393777</v>
          </cell>
          <cell r="AH4">
            <v>-14903</v>
          </cell>
          <cell r="AI4">
            <v>1587038</v>
          </cell>
          <cell r="AJ4">
            <v>2848528</v>
          </cell>
          <cell r="AN4">
            <v>72260</v>
          </cell>
          <cell r="AO4">
            <v>125881</v>
          </cell>
          <cell r="AU4">
            <v>0</v>
          </cell>
          <cell r="AX4">
            <v>1644322</v>
          </cell>
          <cell r="AY4">
            <v>0</v>
          </cell>
          <cell r="AZ4">
            <v>13433181.423</v>
          </cell>
          <cell r="BA4">
            <v>1644992</v>
          </cell>
          <cell r="BB4">
            <v>1644322</v>
          </cell>
          <cell r="BC4">
            <v>0</v>
          </cell>
          <cell r="BD4">
            <v>2261831</v>
          </cell>
          <cell r="BE4" t="str">
            <v>bjorn.olsen@sr-bank.no</v>
          </cell>
          <cell r="BX4">
            <v>13433181.423</v>
          </cell>
          <cell r="CD4">
            <v>13433181.423</v>
          </cell>
          <cell r="CE4">
            <v>991866</v>
          </cell>
          <cell r="CF4">
            <v>1269965</v>
          </cell>
          <cell r="CH4">
            <v>13981428</v>
          </cell>
          <cell r="CI4">
            <v>618880.62399999995</v>
          </cell>
          <cell r="CJ4">
            <v>0</v>
          </cell>
          <cell r="CK4">
            <v>0</v>
          </cell>
          <cell r="CL4">
            <v>426180.18400000001</v>
          </cell>
          <cell r="CM4">
            <v>0</v>
          </cell>
          <cell r="CN4">
            <v>192700.44</v>
          </cell>
          <cell r="CO4">
            <v>0</v>
          </cell>
          <cell r="CP4">
            <v>13433181.423</v>
          </cell>
          <cell r="CQ4">
            <v>-936488</v>
          </cell>
          <cell r="CW4">
            <v>13433181.423</v>
          </cell>
          <cell r="CX4">
            <v>6393777</v>
          </cell>
          <cell r="CY4">
            <v>-14903</v>
          </cell>
          <cell r="CZ4">
            <v>1587038</v>
          </cell>
          <cell r="DA4">
            <v>0</v>
          </cell>
          <cell r="DC4">
            <v>13433181.423</v>
          </cell>
          <cell r="DD4">
            <v>0</v>
          </cell>
          <cell r="DE4">
            <v>45663.519999999997</v>
          </cell>
          <cell r="DF4">
            <v>2261831</v>
          </cell>
          <cell r="DH4">
            <v>991866</v>
          </cell>
          <cell r="DI4">
            <v>1269965</v>
          </cell>
          <cell r="DL4">
            <v>0</v>
          </cell>
          <cell r="DQ4">
            <v>0</v>
          </cell>
          <cell r="DR4">
            <v>0</v>
          </cell>
          <cell r="DU4">
            <v>1644322</v>
          </cell>
          <cell r="DV4">
            <v>1644322</v>
          </cell>
          <cell r="DW4">
            <v>1644322</v>
          </cell>
          <cell r="DX4">
            <v>0</v>
          </cell>
          <cell r="DY4">
            <v>0</v>
          </cell>
          <cell r="DZ4">
            <v>0</v>
          </cell>
          <cell r="EN4">
            <v>1073502</v>
          </cell>
          <cell r="EO4">
            <v>1125320</v>
          </cell>
          <cell r="EP4">
            <v>1319111</v>
          </cell>
          <cell r="EQ4">
            <v>1621494</v>
          </cell>
          <cell r="ER4">
            <v>1588574</v>
          </cell>
          <cell r="ES4">
            <v>1974369</v>
          </cell>
          <cell r="ET4">
            <v>72355</v>
          </cell>
          <cell r="EU4">
            <v>-43618</v>
          </cell>
          <cell r="EV4">
            <v>-100041</v>
          </cell>
          <cell r="FC4">
            <v>378996</v>
          </cell>
          <cell r="FG4">
            <v>0</v>
          </cell>
          <cell r="FH4">
            <v>13433181.423</v>
          </cell>
          <cell r="FN4">
            <v>13433181.423</v>
          </cell>
        </row>
        <row r="5">
          <cell r="B5">
            <v>832554332</v>
          </cell>
          <cell r="C5" t="str">
            <v>SPAREBANKEN VEST</v>
          </cell>
          <cell r="D5">
            <v>201303</v>
          </cell>
          <cell r="F5">
            <v>8093830</v>
          </cell>
          <cell r="G5">
            <v>7956198.5</v>
          </cell>
          <cell r="H5">
            <v>137631.5</v>
          </cell>
          <cell r="I5">
            <v>1066324</v>
          </cell>
          <cell r="J5">
            <v>8190659</v>
          </cell>
          <cell r="K5">
            <v>0</v>
          </cell>
          <cell r="M5">
            <v>-234460.5</v>
          </cell>
          <cell r="N5">
            <v>-234460.5</v>
          </cell>
          <cell r="O5">
            <v>4121124.78171955</v>
          </cell>
          <cell r="Q5">
            <v>3761623.5073142499</v>
          </cell>
          <cell r="R5">
            <v>0</v>
          </cell>
          <cell r="S5">
            <v>86041.44</v>
          </cell>
          <cell r="T5">
            <v>0</v>
          </cell>
          <cell r="U5">
            <v>276202.83440529997</v>
          </cell>
          <cell r="V5">
            <v>0</v>
          </cell>
          <cell r="W5">
            <v>276202.83440529997</v>
          </cell>
          <cell r="X5">
            <v>0</v>
          </cell>
          <cell r="Z5">
            <v>0</v>
          </cell>
          <cell r="AB5">
            <v>-2743</v>
          </cell>
          <cell r="AC5">
            <v>0</v>
          </cell>
          <cell r="AE5">
            <v>0.15711885329757599</v>
          </cell>
          <cell r="AF5">
            <v>0.154447126382429</v>
          </cell>
          <cell r="AG5">
            <v>794032</v>
          </cell>
          <cell r="AH5">
            <v>-10596</v>
          </cell>
          <cell r="AI5">
            <v>582846</v>
          </cell>
          <cell r="AJ5">
            <v>0</v>
          </cell>
          <cell r="AK5">
            <v>5492004</v>
          </cell>
          <cell r="AL5">
            <v>175000</v>
          </cell>
          <cell r="AM5">
            <v>179768</v>
          </cell>
          <cell r="AN5">
            <v>170700</v>
          </cell>
          <cell r="AR5">
            <v>-288219</v>
          </cell>
          <cell r="AT5">
            <v>0</v>
          </cell>
          <cell r="AU5">
            <v>0</v>
          </cell>
          <cell r="AV5">
            <v>372092</v>
          </cell>
          <cell r="AZ5">
            <v>8093830</v>
          </cell>
          <cell r="BA5">
            <v>372092</v>
          </cell>
          <cell r="BB5">
            <v>0</v>
          </cell>
          <cell r="BD5">
            <v>1066324</v>
          </cell>
          <cell r="BE5" t="str">
            <v>wegard.kristensen@spv.no</v>
          </cell>
          <cell r="BX5">
            <v>8093830</v>
          </cell>
          <cell r="CD5">
            <v>8093830</v>
          </cell>
          <cell r="CF5">
            <v>1066324</v>
          </cell>
          <cell r="CH5">
            <v>8528452</v>
          </cell>
          <cell r="CI5">
            <v>284214.19199999998</v>
          </cell>
          <cell r="CJ5">
            <v>0</v>
          </cell>
          <cell r="CK5">
            <v>0</v>
          </cell>
          <cell r="CL5">
            <v>121895.488</v>
          </cell>
          <cell r="CM5">
            <v>0</v>
          </cell>
          <cell r="CN5">
            <v>162318.704</v>
          </cell>
          <cell r="CO5">
            <v>0</v>
          </cell>
          <cell r="CP5">
            <v>8093830</v>
          </cell>
          <cell r="CQ5">
            <v>-34299</v>
          </cell>
          <cell r="CW5">
            <v>8093830</v>
          </cell>
          <cell r="CX5">
            <v>794032</v>
          </cell>
          <cell r="CY5">
            <v>-10596</v>
          </cell>
          <cell r="CZ5">
            <v>582846</v>
          </cell>
          <cell r="DA5">
            <v>0</v>
          </cell>
          <cell r="DB5">
            <v>5492004</v>
          </cell>
          <cell r="DC5">
            <v>8093830</v>
          </cell>
          <cell r="DD5">
            <v>49516.08</v>
          </cell>
          <cell r="DE5">
            <v>21135.360000000001</v>
          </cell>
          <cell r="DF5">
            <v>1066324</v>
          </cell>
          <cell r="DI5">
            <v>1066324</v>
          </cell>
          <cell r="DL5">
            <v>0</v>
          </cell>
          <cell r="DQ5">
            <v>0</v>
          </cell>
          <cell r="DR5">
            <v>372092</v>
          </cell>
          <cell r="DS5">
            <v>372092</v>
          </cell>
          <cell r="DU5">
            <v>0</v>
          </cell>
          <cell r="DV5">
            <v>0</v>
          </cell>
          <cell r="EH5">
            <v>197724.246649999</v>
          </cell>
          <cell r="EI5">
            <v>169581.79165999999</v>
          </cell>
          <cell r="EJ5">
            <v>370396.95183999598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276202.83440529997</v>
          </cell>
          <cell r="FG5">
            <v>0</v>
          </cell>
          <cell r="FH5">
            <v>8093830</v>
          </cell>
          <cell r="FN5">
            <v>8093830</v>
          </cell>
        </row>
        <row r="6">
          <cell r="B6">
            <v>937901003</v>
          </cell>
          <cell r="C6" t="str">
            <v>SpareBank 1 SMN</v>
          </cell>
          <cell r="D6">
            <v>201303</v>
          </cell>
          <cell r="F6">
            <v>9678908.5910299998</v>
          </cell>
          <cell r="G6">
            <v>8387121.1055150004</v>
          </cell>
          <cell r="H6">
            <v>1291787.4855150001</v>
          </cell>
          <cell r="I6">
            <v>931765</v>
          </cell>
          <cell r="J6">
            <v>9013942.6199999992</v>
          </cell>
          <cell r="K6">
            <v>0</v>
          </cell>
          <cell r="L6">
            <v>0</v>
          </cell>
          <cell r="M6">
            <v>-626821.51448500005</v>
          </cell>
          <cell r="N6">
            <v>-626821.51448500005</v>
          </cell>
          <cell r="O6">
            <v>5756064.0470628599</v>
          </cell>
          <cell r="P6">
            <v>0</v>
          </cell>
          <cell r="Q6">
            <v>5222892.2113929596</v>
          </cell>
          <cell r="R6">
            <v>0</v>
          </cell>
          <cell r="S6">
            <v>270675.41110750003</v>
          </cell>
          <cell r="T6">
            <v>0</v>
          </cell>
          <cell r="U6">
            <v>337038.5</v>
          </cell>
          <cell r="V6">
            <v>337038.5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-74542.075437599997</v>
          </cell>
          <cell r="AC6">
            <v>0</v>
          </cell>
          <cell r="AD6">
            <v>0</v>
          </cell>
          <cell r="AE6">
            <v>0.13452120771267401</v>
          </cell>
          <cell r="AF6">
            <v>0.116567446601567</v>
          </cell>
          <cell r="AG6">
            <v>2596729</v>
          </cell>
          <cell r="AH6">
            <v>-125</v>
          </cell>
          <cell r="AI6">
            <v>895419</v>
          </cell>
          <cell r="AJ6">
            <v>37931</v>
          </cell>
          <cell r="AK6">
            <v>2944056</v>
          </cell>
          <cell r="AL6">
            <v>0</v>
          </cell>
          <cell r="AM6">
            <v>1888802</v>
          </cell>
          <cell r="AN6">
            <v>106065</v>
          </cell>
          <cell r="AO6">
            <v>168771.62</v>
          </cell>
          <cell r="AP6">
            <v>0</v>
          </cell>
          <cell r="AR6">
            <v>-446651</v>
          </cell>
          <cell r="AS6">
            <v>0</v>
          </cell>
          <cell r="AT6">
            <v>-108820</v>
          </cell>
          <cell r="AU6">
            <v>0</v>
          </cell>
          <cell r="AV6">
            <v>308468</v>
          </cell>
          <cell r="AW6">
            <v>0</v>
          </cell>
          <cell r="AX6">
            <v>1610141</v>
          </cell>
          <cell r="AY6">
            <v>0</v>
          </cell>
          <cell r="AZ6">
            <v>9678908.5910299998</v>
          </cell>
          <cell r="BA6">
            <v>1918609</v>
          </cell>
          <cell r="BB6">
            <v>1610141</v>
          </cell>
          <cell r="BC6">
            <v>0</v>
          </cell>
          <cell r="BD6">
            <v>931765</v>
          </cell>
          <cell r="BE6" t="str">
            <v>mona.selnes@smn.no</v>
          </cell>
          <cell r="BX6">
            <v>9678908.5910299998</v>
          </cell>
          <cell r="CD6">
            <v>9678908.5910299998</v>
          </cell>
          <cell r="CE6">
            <v>0</v>
          </cell>
          <cell r="CF6">
            <v>931765</v>
          </cell>
          <cell r="CG6">
            <v>0</v>
          </cell>
          <cell r="CH6">
            <v>10035775.677030001</v>
          </cell>
          <cell r="CI6">
            <v>1108051.28750072</v>
          </cell>
          <cell r="CJ6">
            <v>0</v>
          </cell>
          <cell r="CK6">
            <v>0</v>
          </cell>
          <cell r="CL6">
            <v>330148.52501872001</v>
          </cell>
          <cell r="CM6">
            <v>0</v>
          </cell>
          <cell r="CN6">
            <v>777902.76248200005</v>
          </cell>
          <cell r="CO6">
            <v>0</v>
          </cell>
          <cell r="CP6">
            <v>9678908.5910299998</v>
          </cell>
          <cell r="CQ6">
            <v>-849828.94296999997</v>
          </cell>
          <cell r="CR6">
            <v>-46947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9678908.5910299998</v>
          </cell>
          <cell r="CX6">
            <v>2596729</v>
          </cell>
          <cell r="CY6">
            <v>-125</v>
          </cell>
          <cell r="CZ6">
            <v>895419</v>
          </cell>
          <cell r="DA6">
            <v>0</v>
          </cell>
          <cell r="DB6">
            <v>2944056</v>
          </cell>
          <cell r="DC6">
            <v>9678908.5910299998</v>
          </cell>
          <cell r="DD6">
            <v>256897.14574750001</v>
          </cell>
          <cell r="DE6">
            <v>13778.265359999999</v>
          </cell>
          <cell r="DF6">
            <v>931765</v>
          </cell>
          <cell r="DG6">
            <v>0</v>
          </cell>
          <cell r="DH6">
            <v>0</v>
          </cell>
          <cell r="DI6">
            <v>931765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308468</v>
          </cell>
          <cell r="DS6">
            <v>308468</v>
          </cell>
          <cell r="DT6">
            <v>0</v>
          </cell>
          <cell r="DU6">
            <v>1610141</v>
          </cell>
          <cell r="DV6">
            <v>1610141</v>
          </cell>
          <cell r="DW6">
            <v>1610141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9678908.5910299998</v>
          </cell>
          <cell r="FN6">
            <v>9678908.5910299998</v>
          </cell>
        </row>
        <row r="7">
          <cell r="B7">
            <v>952706365</v>
          </cell>
          <cell r="C7" t="str">
            <v>Sparebank 1 Nord - Norge</v>
          </cell>
          <cell r="D7">
            <v>201303</v>
          </cell>
          <cell r="F7">
            <v>6200258.8559999997</v>
          </cell>
          <cell r="G7">
            <v>5684119.4280000003</v>
          </cell>
          <cell r="H7">
            <v>516139.42800000001</v>
          </cell>
          <cell r="I7">
            <v>850100</v>
          </cell>
          <cell r="J7">
            <v>6315525</v>
          </cell>
          <cell r="K7">
            <v>0</v>
          </cell>
          <cell r="M7">
            <v>-631405.57200000004</v>
          </cell>
          <cell r="N7">
            <v>-631405.57200000004</v>
          </cell>
          <cell r="O7">
            <v>3331036.8976711999</v>
          </cell>
          <cell r="Q7">
            <v>3135658.0176712</v>
          </cell>
          <cell r="R7">
            <v>0</v>
          </cell>
          <cell r="S7">
            <v>61456.68</v>
          </cell>
          <cell r="T7">
            <v>0</v>
          </cell>
          <cell r="U7">
            <v>222687</v>
          </cell>
          <cell r="V7">
            <v>0</v>
          </cell>
          <cell r="W7">
            <v>222687</v>
          </cell>
          <cell r="X7">
            <v>0</v>
          </cell>
          <cell r="Z7">
            <v>0</v>
          </cell>
          <cell r="AB7">
            <v>-88764.800000000003</v>
          </cell>
          <cell r="AC7">
            <v>-1233.8399999999999</v>
          </cell>
          <cell r="AD7">
            <v>-1233.8399999999999</v>
          </cell>
          <cell r="AE7">
            <v>0.14890880038788501</v>
          </cell>
          <cell r="AF7">
            <v>0.13651291420935999</v>
          </cell>
          <cell r="AG7">
            <v>1655225</v>
          </cell>
          <cell r="AI7">
            <v>245179</v>
          </cell>
          <cell r="AJ7">
            <v>48868</v>
          </cell>
          <cell r="AK7">
            <v>3083307</v>
          </cell>
          <cell r="AL7">
            <v>149862</v>
          </cell>
          <cell r="AM7">
            <v>380478</v>
          </cell>
          <cell r="AT7">
            <v>-97494</v>
          </cell>
          <cell r="AU7">
            <v>0</v>
          </cell>
          <cell r="AX7">
            <v>1147545</v>
          </cell>
          <cell r="AZ7">
            <v>6200258.8559999997</v>
          </cell>
          <cell r="BA7">
            <v>1147545</v>
          </cell>
          <cell r="BB7">
            <v>1147545</v>
          </cell>
          <cell r="BD7">
            <v>850100</v>
          </cell>
          <cell r="BE7" t="str">
            <v>anne.lise.lorentzen@snn.no</v>
          </cell>
          <cell r="BX7">
            <v>6200258.8559999997</v>
          </cell>
          <cell r="CD7">
            <v>6200258.8559999997</v>
          </cell>
          <cell r="CH7">
            <v>6368933</v>
          </cell>
          <cell r="CI7">
            <v>328859.68800000002</v>
          </cell>
          <cell r="CJ7">
            <v>0</v>
          </cell>
          <cell r="CK7">
            <v>0</v>
          </cell>
          <cell r="CL7">
            <v>225438.95199999999</v>
          </cell>
          <cell r="CM7">
            <v>4074.848</v>
          </cell>
          <cell r="CN7">
            <v>99345.888000000006</v>
          </cell>
          <cell r="CO7">
            <v>0</v>
          </cell>
          <cell r="CP7">
            <v>6200258.8559999997</v>
          </cell>
          <cell r="CQ7">
            <v>-1094137</v>
          </cell>
          <cell r="CW7">
            <v>6200258.8559999997</v>
          </cell>
          <cell r="CX7">
            <v>1655225</v>
          </cell>
          <cell r="CZ7">
            <v>245179</v>
          </cell>
          <cell r="DA7">
            <v>0</v>
          </cell>
          <cell r="DB7">
            <v>3083307</v>
          </cell>
          <cell r="DC7">
            <v>6200258.8559999997</v>
          </cell>
          <cell r="DD7">
            <v>14384.4</v>
          </cell>
          <cell r="DE7">
            <v>12257.24</v>
          </cell>
          <cell r="DF7">
            <v>850100</v>
          </cell>
          <cell r="DK7">
            <v>850100</v>
          </cell>
          <cell r="DL7">
            <v>0</v>
          </cell>
          <cell r="DQ7">
            <v>0</v>
          </cell>
          <cell r="DR7">
            <v>0</v>
          </cell>
          <cell r="DU7">
            <v>1147545</v>
          </cell>
          <cell r="DV7">
            <v>1147545</v>
          </cell>
          <cell r="DW7">
            <v>1147545</v>
          </cell>
          <cell r="EG7">
            <v>-33</v>
          </cell>
          <cell r="EH7">
            <v>-42358</v>
          </cell>
          <cell r="EI7">
            <v>-145743</v>
          </cell>
          <cell r="EJ7">
            <v>-102675</v>
          </cell>
          <cell r="EK7">
            <v>30703</v>
          </cell>
          <cell r="EL7">
            <v>34492</v>
          </cell>
          <cell r="EM7">
            <v>32195</v>
          </cell>
          <cell r="EN7">
            <v>1143503</v>
          </cell>
          <cell r="EO7">
            <v>1094714</v>
          </cell>
          <cell r="EP7">
            <v>1095071</v>
          </cell>
          <cell r="EQ7">
            <v>391004</v>
          </cell>
          <cell r="ER7">
            <v>416717</v>
          </cell>
          <cell r="ES7">
            <v>641031</v>
          </cell>
          <cell r="ET7">
            <v>162651</v>
          </cell>
          <cell r="EU7">
            <v>167889</v>
          </cell>
          <cell r="EV7">
            <v>169258</v>
          </cell>
          <cell r="EW7">
            <v>3057</v>
          </cell>
          <cell r="EX7">
            <v>2762</v>
          </cell>
          <cell r="EY7">
            <v>2769</v>
          </cell>
          <cell r="EZ7">
            <v>0</v>
          </cell>
          <cell r="FA7">
            <v>583</v>
          </cell>
          <cell r="FB7">
            <v>762</v>
          </cell>
          <cell r="FC7">
            <v>222687</v>
          </cell>
          <cell r="FG7">
            <v>0</v>
          </cell>
          <cell r="FH7">
            <v>6200258.8559999997</v>
          </cell>
          <cell r="FN7">
            <v>6200258.8559999997</v>
          </cell>
        </row>
        <row r="8">
          <cell r="B8">
            <v>911044110</v>
          </cell>
          <cell r="C8" t="str">
            <v>Nordea Bank Norge ASA</v>
          </cell>
          <cell r="D8">
            <v>201303</v>
          </cell>
          <cell r="F8">
            <v>37171244.6854681</v>
          </cell>
          <cell r="G8">
            <v>34526981.873825401</v>
          </cell>
          <cell r="H8">
            <v>2644262.8116426598</v>
          </cell>
          <cell r="I8">
            <v>4901272.9402577104</v>
          </cell>
          <cell r="J8">
            <v>35170756.940257698</v>
          </cell>
          <cell r="K8">
            <v>0</v>
          </cell>
          <cell r="M8">
            <v>-643775.06643231504</v>
          </cell>
          <cell r="N8">
            <v>-643775.06643231504</v>
          </cell>
          <cell r="O8">
            <v>21592317.9076939</v>
          </cell>
          <cell r="P8">
            <v>0</v>
          </cell>
          <cell r="Q8">
            <v>16531427.521542801</v>
          </cell>
          <cell r="R8">
            <v>0</v>
          </cell>
          <cell r="S8">
            <v>124826.0386196</v>
          </cell>
          <cell r="T8">
            <v>78613.185169999997</v>
          </cell>
          <cell r="U8">
            <v>1452047</v>
          </cell>
          <cell r="V8">
            <v>0</v>
          </cell>
          <cell r="W8">
            <v>1452047</v>
          </cell>
          <cell r="X8">
            <v>0</v>
          </cell>
          <cell r="Y8">
            <v>0</v>
          </cell>
          <cell r="Z8">
            <v>3484017.3475315301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0.137720257155802</v>
          </cell>
          <cell r="AF8">
            <v>0.12792320684208699</v>
          </cell>
          <cell r="AG8">
            <v>4410869</v>
          </cell>
          <cell r="AI8">
            <v>3401745</v>
          </cell>
          <cell r="AJ8">
            <v>23376158</v>
          </cell>
          <cell r="AP8">
            <v>0</v>
          </cell>
          <cell r="AR8">
            <v>-341357</v>
          </cell>
          <cell r="AS8">
            <v>-577931</v>
          </cell>
          <cell r="AU8">
            <v>0</v>
          </cell>
          <cell r="AV8">
            <v>1173291.6829363499</v>
          </cell>
          <cell r="AX8">
            <v>2053260.44513862</v>
          </cell>
          <cell r="AZ8">
            <v>37171244.6854681</v>
          </cell>
          <cell r="BA8">
            <v>3288037.8780749701</v>
          </cell>
          <cell r="BB8">
            <v>2053260.44513862</v>
          </cell>
          <cell r="BD8">
            <v>4901272.9402577104</v>
          </cell>
          <cell r="BE8" t="str">
            <v>kristian.petersson@nordea.com</v>
          </cell>
          <cell r="BX8">
            <v>37171244.6854681</v>
          </cell>
          <cell r="CD8">
            <v>37171244.6854681</v>
          </cell>
          <cell r="CE8">
            <v>3200000</v>
          </cell>
          <cell r="CH8">
            <v>38456737.423332699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37171244.6854681</v>
          </cell>
          <cell r="CQ8">
            <v>-2057.395</v>
          </cell>
          <cell r="CV8">
            <v>0</v>
          </cell>
          <cell r="CW8">
            <v>37171244.6854681</v>
          </cell>
          <cell r="CX8">
            <v>4410869</v>
          </cell>
          <cell r="CZ8">
            <v>3401745</v>
          </cell>
          <cell r="DA8">
            <v>0</v>
          </cell>
          <cell r="DC8">
            <v>37171244.6854681</v>
          </cell>
          <cell r="DD8">
            <v>42156.719001600002</v>
          </cell>
          <cell r="DE8">
            <v>4056.1344479999998</v>
          </cell>
          <cell r="DF8">
            <v>4901272.9402577104</v>
          </cell>
          <cell r="DH8">
            <v>3200000</v>
          </cell>
          <cell r="DK8">
            <v>1701272.9402577099</v>
          </cell>
          <cell r="DL8">
            <v>0</v>
          </cell>
          <cell r="DQ8">
            <v>0</v>
          </cell>
          <cell r="DR8">
            <v>1173291.6829363499</v>
          </cell>
          <cell r="DS8">
            <v>1173291.6829363499</v>
          </cell>
          <cell r="DU8">
            <v>2053260.44513862</v>
          </cell>
          <cell r="DV8">
            <v>2053260.44513862</v>
          </cell>
          <cell r="DW8">
            <v>2053260.44513862</v>
          </cell>
          <cell r="EF8">
            <v>267643.37</v>
          </cell>
          <cell r="EG8">
            <v>300602.69</v>
          </cell>
          <cell r="EH8">
            <v>2174441.4900000002</v>
          </cell>
          <cell r="EI8">
            <v>1903679.11</v>
          </cell>
          <cell r="EJ8">
            <v>2158225.31</v>
          </cell>
          <cell r="EK8">
            <v>94347.34</v>
          </cell>
          <cell r="EL8">
            <v>78194.48</v>
          </cell>
          <cell r="EM8">
            <v>74492.67</v>
          </cell>
          <cell r="EN8">
            <v>2886367.22</v>
          </cell>
          <cell r="EO8">
            <v>2861206.8</v>
          </cell>
          <cell r="EP8">
            <v>2446451.35</v>
          </cell>
          <cell r="EQ8">
            <v>4019211.51</v>
          </cell>
          <cell r="ER8">
            <v>3880988.6</v>
          </cell>
          <cell r="ES8">
            <v>4091883.32</v>
          </cell>
          <cell r="ET8">
            <v>369591.88</v>
          </cell>
          <cell r="EU8">
            <v>359657.92</v>
          </cell>
          <cell r="EV8">
            <v>329923.77</v>
          </cell>
          <cell r="EW8">
            <v>88333.83</v>
          </cell>
          <cell r="EX8">
            <v>96322.43</v>
          </cell>
          <cell r="EY8">
            <v>88649.24</v>
          </cell>
          <cell r="EZ8">
            <v>405082.71</v>
          </cell>
          <cell r="FA8">
            <v>390649.56</v>
          </cell>
          <cell r="FB8">
            <v>445569.73</v>
          </cell>
          <cell r="FC8">
            <v>1452047</v>
          </cell>
          <cell r="FG8">
            <v>0</v>
          </cell>
          <cell r="FH8">
            <v>37171244.6854681</v>
          </cell>
          <cell r="FN8">
            <v>37171244.6854681</v>
          </cell>
        </row>
        <row r="9">
          <cell r="B9">
            <v>910256351</v>
          </cell>
          <cell r="C9" t="str">
            <v>Bank 1 Oslo Akershus AS</v>
          </cell>
          <cell r="D9">
            <v>201303</v>
          </cell>
          <cell r="F9">
            <v>2102064.2592824702</v>
          </cell>
          <cell r="G9">
            <v>2102064.2592824702</v>
          </cell>
          <cell r="H9">
            <v>0</v>
          </cell>
          <cell r="I9">
            <v>150000</v>
          </cell>
          <cell r="J9">
            <v>2397729.7614199999</v>
          </cell>
          <cell r="K9">
            <v>0</v>
          </cell>
          <cell r="M9">
            <v>-295665.50213753397</v>
          </cell>
          <cell r="N9">
            <v>-201593.80955000001</v>
          </cell>
          <cell r="O9">
            <v>1275290.3437508701</v>
          </cell>
          <cell r="Q9">
            <v>1072804.9315833</v>
          </cell>
          <cell r="R9">
            <v>318.877583799999</v>
          </cell>
          <cell r="S9">
            <v>106819.739883777</v>
          </cell>
          <cell r="T9">
            <v>0</v>
          </cell>
          <cell r="U9">
            <v>93814.253020000004</v>
          </cell>
          <cell r="V9">
            <v>0</v>
          </cell>
          <cell r="W9">
            <v>93814.253020000004</v>
          </cell>
          <cell r="X9">
            <v>0</v>
          </cell>
          <cell r="Z9">
            <v>38131</v>
          </cell>
          <cell r="AB9">
            <v>-36598.458319999998</v>
          </cell>
          <cell r="AC9">
            <v>0</v>
          </cell>
          <cell r="AE9">
            <v>0.13186419984016501</v>
          </cell>
          <cell r="AF9">
            <v>0.13186419984016501</v>
          </cell>
          <cell r="AG9">
            <v>457333.9</v>
          </cell>
          <cell r="AI9">
            <v>653042.51599999995</v>
          </cell>
          <cell r="AJ9">
            <v>1150695.00242</v>
          </cell>
          <cell r="AU9">
            <v>0</v>
          </cell>
          <cell r="AX9">
            <v>200000</v>
          </cell>
          <cell r="AZ9">
            <v>2102064.2592824702</v>
          </cell>
          <cell r="BA9">
            <v>201593.80955000001</v>
          </cell>
          <cell r="BB9">
            <v>200000</v>
          </cell>
          <cell r="BD9">
            <v>150000</v>
          </cell>
          <cell r="BE9" t="str">
            <v>nina.buer@sparebank1.no</v>
          </cell>
          <cell r="BX9">
            <v>2102064.2592824702</v>
          </cell>
          <cell r="CD9">
            <v>2102064.2592824702</v>
          </cell>
          <cell r="CF9">
            <v>150000</v>
          </cell>
          <cell r="CH9">
            <v>2141842.84197</v>
          </cell>
          <cell r="CI9">
            <v>192414.47003391999</v>
          </cell>
          <cell r="CJ9">
            <v>0</v>
          </cell>
          <cell r="CK9">
            <v>0</v>
          </cell>
          <cell r="CL9">
            <v>94059.291601920006</v>
          </cell>
          <cell r="CM9">
            <v>1049.1791679999999</v>
          </cell>
          <cell r="CN9">
            <v>97305.999263999998</v>
          </cell>
          <cell r="CO9">
            <v>0</v>
          </cell>
          <cell r="CP9">
            <v>2102064.2592824702</v>
          </cell>
          <cell r="CQ9">
            <v>-457480.72899999999</v>
          </cell>
          <cell r="CW9">
            <v>2102064.2592824702</v>
          </cell>
          <cell r="CX9">
            <v>457333.9</v>
          </cell>
          <cell r="CZ9">
            <v>653042.51599999995</v>
          </cell>
          <cell r="DA9">
            <v>0</v>
          </cell>
          <cell r="DC9">
            <v>2102064.2592824702</v>
          </cell>
          <cell r="DD9">
            <v>105668.116843777</v>
          </cell>
          <cell r="DE9">
            <v>1151.6230399999999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200000</v>
          </cell>
          <cell r="DV9">
            <v>200000</v>
          </cell>
          <cell r="DW9">
            <v>200000</v>
          </cell>
          <cell r="EF9">
            <v>0</v>
          </cell>
          <cell r="EG9">
            <v>0</v>
          </cell>
          <cell r="EH9">
            <v>58135</v>
          </cell>
          <cell r="EI9">
            <v>78222</v>
          </cell>
          <cell r="EJ9">
            <v>16765</v>
          </cell>
          <cell r="EK9">
            <v>0</v>
          </cell>
          <cell r="EL9">
            <v>0</v>
          </cell>
          <cell r="EM9">
            <v>0</v>
          </cell>
          <cell r="EN9">
            <v>225853</v>
          </cell>
          <cell r="EO9">
            <v>215758</v>
          </cell>
          <cell r="EP9">
            <v>213911</v>
          </cell>
          <cell r="EQ9">
            <v>322596.359</v>
          </cell>
          <cell r="ER9">
            <v>308796.24400000001</v>
          </cell>
          <cell r="ES9">
            <v>470292.74599999998</v>
          </cell>
          <cell r="ET9">
            <v>35311.641000000003</v>
          </cell>
          <cell r="EU9">
            <v>48234.756000000001</v>
          </cell>
          <cell r="EV9">
            <v>46177.254000000001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93814.253020000004</v>
          </cell>
          <cell r="FG9">
            <v>0</v>
          </cell>
          <cell r="FH9">
            <v>2102064.2592824702</v>
          </cell>
          <cell r="FN9">
            <v>2102064.2592824702</v>
          </cell>
        </row>
        <row r="10">
          <cell r="B10">
            <v>846069062</v>
          </cell>
          <cell r="C10" t="str">
            <v>DNB Næringskreditt AS</v>
          </cell>
          <cell r="D10">
            <v>201303</v>
          </cell>
          <cell r="F10">
            <v>5403949</v>
          </cell>
          <cell r="G10">
            <v>5403949</v>
          </cell>
          <cell r="H10">
            <v>0</v>
          </cell>
          <cell r="I10">
            <v>0</v>
          </cell>
          <cell r="J10">
            <v>5405537</v>
          </cell>
          <cell r="K10">
            <v>0</v>
          </cell>
          <cell r="M10">
            <v>-1588</v>
          </cell>
          <cell r="N10">
            <v>0</v>
          </cell>
          <cell r="O10">
            <v>1336482.2416000001</v>
          </cell>
          <cell r="Q10">
            <v>1262370.4992</v>
          </cell>
          <cell r="R10">
            <v>0</v>
          </cell>
          <cell r="S10">
            <v>0</v>
          </cell>
          <cell r="T10">
            <v>0</v>
          </cell>
          <cell r="U10">
            <v>36593.56</v>
          </cell>
          <cell r="V10">
            <v>0</v>
          </cell>
          <cell r="W10">
            <v>36593.56</v>
          </cell>
          <cell r="X10">
            <v>0</v>
          </cell>
          <cell r="Z10">
            <v>37518.1824000001</v>
          </cell>
          <cell r="AB10">
            <v>0</v>
          </cell>
          <cell r="AC10">
            <v>0</v>
          </cell>
          <cell r="AE10">
            <v>0.323472999897435</v>
          </cell>
          <cell r="AF10">
            <v>0.323472999897435</v>
          </cell>
          <cell r="AG10">
            <v>550000</v>
          </cell>
          <cell r="AI10">
            <v>4604100</v>
          </cell>
          <cell r="AJ10">
            <v>440239</v>
          </cell>
          <cell r="AS10">
            <v>-97</v>
          </cell>
          <cell r="AU10">
            <v>0</v>
          </cell>
          <cell r="AZ10">
            <v>5403949</v>
          </cell>
          <cell r="BA10">
            <v>0</v>
          </cell>
          <cell r="BB10">
            <v>0</v>
          </cell>
          <cell r="BD10">
            <v>0</v>
          </cell>
          <cell r="BE10" t="str">
            <v>wenche.loven@dnb.no</v>
          </cell>
          <cell r="BX10">
            <v>5403949</v>
          </cell>
          <cell r="CD10">
            <v>5403949</v>
          </cell>
          <cell r="CH10">
            <v>5405537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5403949</v>
          </cell>
          <cell r="CW10">
            <v>5403949</v>
          </cell>
          <cell r="CX10">
            <v>550000</v>
          </cell>
          <cell r="CZ10">
            <v>4604100</v>
          </cell>
          <cell r="DA10">
            <v>0</v>
          </cell>
          <cell r="DC10">
            <v>5403949</v>
          </cell>
          <cell r="DD10">
            <v>0</v>
          </cell>
          <cell r="DE10">
            <v>0</v>
          </cell>
          <cell r="DF10">
            <v>0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Q10">
            <v>257607</v>
          </cell>
          <cell r="ER10">
            <v>320970</v>
          </cell>
          <cell r="ES10">
            <v>336262</v>
          </cell>
          <cell r="FC10">
            <v>36593.56</v>
          </cell>
          <cell r="FG10">
            <v>0</v>
          </cell>
          <cell r="FH10">
            <v>5403949</v>
          </cell>
          <cell r="FN10">
            <v>5403949</v>
          </cell>
        </row>
        <row r="11">
          <cell r="B11">
            <v>971227222</v>
          </cell>
          <cell r="C11" t="str">
            <v>Nordea Eiendomskreditt AS</v>
          </cell>
          <cell r="D11">
            <v>201303</v>
          </cell>
          <cell r="F11">
            <v>7354634.4511799999</v>
          </cell>
          <cell r="G11">
            <v>6605254.8821099997</v>
          </cell>
          <cell r="H11">
            <v>749379.56906999997</v>
          </cell>
          <cell r="I11">
            <v>0</v>
          </cell>
          <cell r="J11">
            <v>6635875.3144300003</v>
          </cell>
          <cell r="K11">
            <v>0</v>
          </cell>
          <cell r="L11">
            <v>0</v>
          </cell>
          <cell r="M11">
            <v>-30620.43232</v>
          </cell>
          <cell r="N11">
            <v>-30620.43232</v>
          </cell>
          <cell r="O11">
            <v>4158114.8767321599</v>
          </cell>
          <cell r="P11">
            <v>0</v>
          </cell>
          <cell r="Q11">
            <v>808199.86585840001</v>
          </cell>
          <cell r="R11">
            <v>0</v>
          </cell>
          <cell r="S11">
            <v>0</v>
          </cell>
          <cell r="T11">
            <v>0</v>
          </cell>
          <cell r="U11">
            <v>109121</v>
          </cell>
          <cell r="V11">
            <v>0</v>
          </cell>
          <cell r="W11">
            <v>109121</v>
          </cell>
          <cell r="X11">
            <v>0</v>
          </cell>
          <cell r="Y11">
            <v>0</v>
          </cell>
          <cell r="Z11">
            <v>3240794.0108737601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0.14149939901535299</v>
          </cell>
          <cell r="AF11">
            <v>0.12708172001829901</v>
          </cell>
          <cell r="AG11">
            <v>1686990.0022100001</v>
          </cell>
          <cell r="AH11">
            <v>0</v>
          </cell>
          <cell r="AI11">
            <v>1446637.31222</v>
          </cell>
          <cell r="AJ11">
            <v>3502248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780000.00138999999</v>
          </cell>
          <cell r="AY11">
            <v>0</v>
          </cell>
          <cell r="AZ11">
            <v>7354634.4511799999</v>
          </cell>
          <cell r="BA11">
            <v>780000.00138999999</v>
          </cell>
          <cell r="BB11">
            <v>780000.00138999999</v>
          </cell>
          <cell r="BC11">
            <v>0</v>
          </cell>
          <cell r="BD11">
            <v>0</v>
          </cell>
          <cell r="BE11" t="str">
            <v>oivind.madsen@nordea.com</v>
          </cell>
          <cell r="BX11">
            <v>7354634.4511799999</v>
          </cell>
          <cell r="CD11">
            <v>7354634.4511799999</v>
          </cell>
          <cell r="CE11">
            <v>0</v>
          </cell>
          <cell r="CF11">
            <v>0</v>
          </cell>
          <cell r="CG11">
            <v>0</v>
          </cell>
          <cell r="CH11">
            <v>7415875.3158200001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7354634.4511799999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7354634.4511799999</v>
          </cell>
          <cell r="CX11">
            <v>1686990.0022100001</v>
          </cell>
          <cell r="CY11">
            <v>0</v>
          </cell>
          <cell r="CZ11">
            <v>1446637.31222</v>
          </cell>
          <cell r="DA11">
            <v>0</v>
          </cell>
          <cell r="DB11">
            <v>0</v>
          </cell>
          <cell r="DC11">
            <v>7354634.4511799999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780000.00138999999</v>
          </cell>
          <cell r="DV11">
            <v>780000.00138999999</v>
          </cell>
          <cell r="DW11">
            <v>780000.00138999999</v>
          </cell>
          <cell r="DX11">
            <v>0</v>
          </cell>
          <cell r="DY11">
            <v>0</v>
          </cell>
          <cell r="DZ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680190.66</v>
          </cell>
          <cell r="ER11">
            <v>792599.66</v>
          </cell>
          <cell r="ES11">
            <v>1255243.95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109121</v>
          </cell>
          <cell r="FG11">
            <v>0</v>
          </cell>
          <cell r="FH11">
            <v>7354634.4511799999</v>
          </cell>
          <cell r="FN11">
            <v>7354634.4511799999</v>
          </cell>
        </row>
        <row r="12">
          <cell r="B12">
            <v>985621551</v>
          </cell>
          <cell r="C12" t="str">
            <v>DNB Boligkreditt AS</v>
          </cell>
          <cell r="D12">
            <v>201303</v>
          </cell>
          <cell r="F12">
            <v>23974030.8652016</v>
          </cell>
          <cell r="G12">
            <v>22113635.181040801</v>
          </cell>
          <cell r="H12">
            <v>1860395.6841608</v>
          </cell>
          <cell r="I12">
            <v>0</v>
          </cell>
          <cell r="J12">
            <v>22303239.496879999</v>
          </cell>
          <cell r="K12">
            <v>0</v>
          </cell>
          <cell r="M12">
            <v>-189604.31583920299</v>
          </cell>
          <cell r="N12">
            <v>-189604.31583920299</v>
          </cell>
          <cell r="O12">
            <v>17197447.197577301</v>
          </cell>
          <cell r="Q12">
            <v>6190977.2774000103</v>
          </cell>
          <cell r="R12">
            <v>0</v>
          </cell>
          <cell r="S12">
            <v>0</v>
          </cell>
          <cell r="T12">
            <v>0</v>
          </cell>
          <cell r="U12">
            <v>327698.15999999997</v>
          </cell>
          <cell r="V12">
            <v>0</v>
          </cell>
          <cell r="W12">
            <v>327698.15999999997</v>
          </cell>
          <cell r="X12">
            <v>0</v>
          </cell>
          <cell r="Z12">
            <v>10678771.760177299</v>
          </cell>
          <cell r="AB12">
            <v>0</v>
          </cell>
          <cell r="AC12">
            <v>0</v>
          </cell>
          <cell r="AE12">
            <v>0.111523672506831</v>
          </cell>
          <cell r="AF12">
            <v>0.102869384866173</v>
          </cell>
          <cell r="AG12">
            <v>2527000</v>
          </cell>
          <cell r="AI12">
            <v>16893000</v>
          </cell>
          <cell r="AJ12">
            <v>2891707</v>
          </cell>
          <cell r="AU12">
            <v>0</v>
          </cell>
          <cell r="AX12">
            <v>2050000</v>
          </cell>
          <cell r="AZ12">
            <v>23974030.8652016</v>
          </cell>
          <cell r="BA12">
            <v>2050000</v>
          </cell>
          <cell r="BB12">
            <v>2050000</v>
          </cell>
          <cell r="BD12">
            <v>0</v>
          </cell>
          <cell r="BE12" t="str">
            <v>kristine.ingebrigtsen@dnb.no</v>
          </cell>
          <cell r="BX12">
            <v>23974030.8652016</v>
          </cell>
          <cell r="CD12">
            <v>23974030.8652016</v>
          </cell>
          <cell r="CH12">
            <v>24353239.496879999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23974030.8652016</v>
          </cell>
          <cell r="CW12">
            <v>23974030.8652016</v>
          </cell>
          <cell r="CX12">
            <v>2527000</v>
          </cell>
          <cell r="CZ12">
            <v>16893000</v>
          </cell>
          <cell r="DA12">
            <v>0</v>
          </cell>
          <cell r="DC12">
            <v>23974030.8652016</v>
          </cell>
          <cell r="DD12">
            <v>0</v>
          </cell>
          <cell r="DE12">
            <v>0</v>
          </cell>
          <cell r="DF12">
            <v>0</v>
          </cell>
          <cell r="DL12">
            <v>0</v>
          </cell>
          <cell r="DQ12">
            <v>0</v>
          </cell>
          <cell r="DR12">
            <v>0</v>
          </cell>
          <cell r="DU12">
            <v>2050000</v>
          </cell>
          <cell r="DV12">
            <v>2050000</v>
          </cell>
          <cell r="DW12">
            <v>2050000</v>
          </cell>
          <cell r="EQ12">
            <v>2363727</v>
          </cell>
          <cell r="ER12">
            <v>1729373</v>
          </cell>
          <cell r="ES12">
            <v>4099354</v>
          </cell>
          <cell r="FC12">
            <v>327698.15999999997</v>
          </cell>
          <cell r="FG12">
            <v>0</v>
          </cell>
          <cell r="FH12">
            <v>23974030.8652016</v>
          </cell>
          <cell r="FN12">
            <v>23974030.8652016</v>
          </cell>
        </row>
        <row r="13">
          <cell r="B13">
            <v>988738387</v>
          </cell>
          <cell r="C13" t="str">
            <v>SpareBank1 Boligkreditt AS</v>
          </cell>
          <cell r="D13">
            <v>201303</v>
          </cell>
          <cell r="F13">
            <v>7483827.176</v>
          </cell>
          <cell r="G13">
            <v>7483827.176</v>
          </cell>
          <cell r="H13">
            <v>0</v>
          </cell>
          <cell r="I13">
            <v>0</v>
          </cell>
          <cell r="J13">
            <v>7644341.1339999996</v>
          </cell>
          <cell r="K13">
            <v>0</v>
          </cell>
          <cell r="M13">
            <v>-160513.95800000001</v>
          </cell>
          <cell r="N13">
            <v>0</v>
          </cell>
          <cell r="O13">
            <v>5883500.9854920004</v>
          </cell>
          <cell r="Q13">
            <v>1783717.585492</v>
          </cell>
          <cell r="R13">
            <v>0</v>
          </cell>
          <cell r="S13">
            <v>0</v>
          </cell>
          <cell r="T13">
            <v>0</v>
          </cell>
          <cell r="U13">
            <v>27797.4</v>
          </cell>
          <cell r="V13">
            <v>27797.4</v>
          </cell>
          <cell r="W13">
            <v>0</v>
          </cell>
          <cell r="X13">
            <v>0</v>
          </cell>
          <cell r="Z13">
            <v>4071986</v>
          </cell>
          <cell r="AB13">
            <v>0</v>
          </cell>
          <cell r="AC13">
            <v>0</v>
          </cell>
          <cell r="AE13">
            <v>0.10176018930843</v>
          </cell>
          <cell r="AF13">
            <v>0.10176018930843</v>
          </cell>
          <cell r="AG13">
            <v>5030548.2</v>
          </cell>
          <cell r="AI13">
            <v>2517921.9339999999</v>
          </cell>
          <cell r="AJ13">
            <v>98050</v>
          </cell>
          <cell r="AR13">
            <v>-2179</v>
          </cell>
          <cell r="AU13">
            <v>0</v>
          </cell>
          <cell r="AZ13">
            <v>7483827.176</v>
          </cell>
          <cell r="BA13">
            <v>0</v>
          </cell>
          <cell r="BB13">
            <v>0</v>
          </cell>
          <cell r="BD13">
            <v>0</v>
          </cell>
          <cell r="BE13" t="str">
            <v>geir.robertsen@sr-bank.no</v>
          </cell>
          <cell r="BX13">
            <v>7483827.176</v>
          </cell>
          <cell r="CD13">
            <v>7483827.176</v>
          </cell>
          <cell r="CH13">
            <v>7644341.1339999996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7483827.176</v>
          </cell>
          <cell r="CW13">
            <v>7483827.176</v>
          </cell>
          <cell r="CX13">
            <v>5030548.2</v>
          </cell>
          <cell r="CZ13">
            <v>2517921.9339999999</v>
          </cell>
          <cell r="DA13">
            <v>0</v>
          </cell>
          <cell r="DC13">
            <v>7483827.176</v>
          </cell>
          <cell r="DD13">
            <v>0</v>
          </cell>
          <cell r="DE13">
            <v>0</v>
          </cell>
          <cell r="DF13">
            <v>0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FC13">
            <v>0</v>
          </cell>
          <cell r="FG13">
            <v>0</v>
          </cell>
          <cell r="FH13">
            <v>7483827.176</v>
          </cell>
          <cell r="FN13">
            <v>7483827.176</v>
          </cell>
        </row>
        <row r="14">
          <cell r="B14">
            <v>992710691</v>
          </cell>
          <cell r="C14" t="str">
            <v>Sparebanken Vest Boligkreditt AS</v>
          </cell>
          <cell r="D14">
            <v>201303</v>
          </cell>
          <cell r="F14">
            <v>1973518</v>
          </cell>
          <cell r="G14">
            <v>1973518</v>
          </cell>
          <cell r="H14">
            <v>0</v>
          </cell>
          <cell r="I14">
            <v>0</v>
          </cell>
          <cell r="J14">
            <v>2009955</v>
          </cell>
          <cell r="K14">
            <v>0</v>
          </cell>
          <cell r="M14">
            <v>-36437</v>
          </cell>
          <cell r="N14">
            <v>0</v>
          </cell>
          <cell r="O14">
            <v>1398621.6762933801</v>
          </cell>
          <cell r="Q14">
            <v>316555.807367375</v>
          </cell>
          <cell r="R14">
            <v>0</v>
          </cell>
          <cell r="S14">
            <v>0</v>
          </cell>
          <cell r="T14">
            <v>0</v>
          </cell>
          <cell r="U14">
            <v>25700.868925999999</v>
          </cell>
          <cell r="V14">
            <v>0</v>
          </cell>
          <cell r="W14">
            <v>25700.868925999999</v>
          </cell>
          <cell r="X14">
            <v>0</v>
          </cell>
          <cell r="Z14">
            <v>1056365</v>
          </cell>
          <cell r="AB14">
            <v>0</v>
          </cell>
          <cell r="AC14">
            <v>0</v>
          </cell>
          <cell r="AE14">
            <v>0.11288359295161</v>
          </cell>
          <cell r="AF14">
            <v>0.11288359295161</v>
          </cell>
          <cell r="AG14">
            <v>2000000</v>
          </cell>
          <cell r="AJ14">
            <v>12690</v>
          </cell>
          <cell r="AR14">
            <v>0</v>
          </cell>
          <cell r="AS14">
            <v>-2735</v>
          </cell>
          <cell r="AU14">
            <v>0</v>
          </cell>
          <cell r="AZ14">
            <v>1973518</v>
          </cell>
          <cell r="BA14">
            <v>0</v>
          </cell>
          <cell r="BB14">
            <v>0</v>
          </cell>
          <cell r="BD14">
            <v>0</v>
          </cell>
          <cell r="BE14" t="str">
            <v>Wegard.Kristensen@spv.no</v>
          </cell>
          <cell r="BX14">
            <v>1973518</v>
          </cell>
          <cell r="CD14">
            <v>1973518</v>
          </cell>
          <cell r="CH14">
            <v>2009955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1973518</v>
          </cell>
          <cell r="CW14">
            <v>1973518</v>
          </cell>
          <cell r="CX14">
            <v>2000000</v>
          </cell>
          <cell r="DA14">
            <v>0</v>
          </cell>
          <cell r="DC14">
            <v>1973518</v>
          </cell>
          <cell r="DD14">
            <v>0</v>
          </cell>
          <cell r="DE14">
            <v>0</v>
          </cell>
          <cell r="DF14">
            <v>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Q14">
            <v>122732.011</v>
          </cell>
          <cell r="ER14">
            <v>151381.06400000001</v>
          </cell>
          <cell r="ES14">
            <v>368408.64815000002</v>
          </cell>
          <cell r="FC14">
            <v>25700.868925999999</v>
          </cell>
          <cell r="FG14">
            <v>0</v>
          </cell>
          <cell r="FH14">
            <v>1973518</v>
          </cell>
          <cell r="FN14">
            <v>1973518</v>
          </cell>
        </row>
        <row r="15">
          <cell r="B15">
            <v>924507500</v>
          </cell>
          <cell r="C15" t="str">
            <v>Nordea Finans As</v>
          </cell>
          <cell r="D15">
            <v>201303</v>
          </cell>
          <cell r="F15">
            <v>1938626.7026500001</v>
          </cell>
          <cell r="G15">
            <v>1548068.85133</v>
          </cell>
          <cell r="H15">
            <v>390557.85132000002</v>
          </cell>
          <cell r="I15">
            <v>0</v>
          </cell>
          <cell r="J15">
            <v>1587511.0000199999</v>
          </cell>
          <cell r="K15">
            <v>0</v>
          </cell>
          <cell r="L15">
            <v>0</v>
          </cell>
          <cell r="M15">
            <v>-39442.148690000002</v>
          </cell>
          <cell r="N15">
            <v>-39442.148690000002</v>
          </cell>
          <cell r="O15">
            <v>1232606.0411360001</v>
          </cell>
          <cell r="P15">
            <v>0</v>
          </cell>
          <cell r="Q15">
            <v>1145667.0602152001</v>
          </cell>
          <cell r="R15">
            <v>0</v>
          </cell>
          <cell r="S15">
            <v>0</v>
          </cell>
          <cell r="T15">
            <v>0</v>
          </cell>
          <cell r="U15">
            <v>86939</v>
          </cell>
          <cell r="V15">
            <v>0</v>
          </cell>
          <cell r="W15">
            <v>86939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0.12582295643226399</v>
          </cell>
          <cell r="AF15">
            <v>0.100474526307092</v>
          </cell>
          <cell r="AG15">
            <v>69300</v>
          </cell>
          <cell r="AH15">
            <v>0</v>
          </cell>
          <cell r="AI15">
            <v>143700</v>
          </cell>
          <cell r="AJ15">
            <v>1385199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-10687.999980000001</v>
          </cell>
          <cell r="AS15">
            <v>0</v>
          </cell>
          <cell r="AT15">
            <v>0</v>
          </cell>
          <cell r="AU15">
            <v>0</v>
          </cell>
          <cell r="AV15">
            <v>29999.998319999999</v>
          </cell>
          <cell r="AW15">
            <v>0</v>
          </cell>
          <cell r="AX15">
            <v>400000.00169</v>
          </cell>
          <cell r="AY15">
            <v>0</v>
          </cell>
          <cell r="AZ15">
            <v>1938626.7026500001</v>
          </cell>
          <cell r="BA15">
            <v>430000.00001000002</v>
          </cell>
          <cell r="BB15">
            <v>400000.00169</v>
          </cell>
          <cell r="BC15">
            <v>0</v>
          </cell>
          <cell r="BD15">
            <v>0</v>
          </cell>
          <cell r="BE15" t="str">
            <v>oivind.madsen@nordea.com</v>
          </cell>
          <cell r="BX15">
            <v>1938626.7026500001</v>
          </cell>
          <cell r="CD15">
            <v>1938626.7026500001</v>
          </cell>
          <cell r="CE15">
            <v>0</v>
          </cell>
          <cell r="CF15">
            <v>0</v>
          </cell>
          <cell r="CG15">
            <v>0</v>
          </cell>
          <cell r="CH15">
            <v>2017511.00003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1938626.7026500001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1938626.7026500001</v>
          </cell>
          <cell r="CX15">
            <v>69300</v>
          </cell>
          <cell r="CY15">
            <v>0</v>
          </cell>
          <cell r="CZ15">
            <v>143700</v>
          </cell>
          <cell r="DA15">
            <v>0</v>
          </cell>
          <cell r="DB15">
            <v>0</v>
          </cell>
          <cell r="DC15">
            <v>1938626.7026500001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29999.998319999999</v>
          </cell>
          <cell r="DS15">
            <v>29999.998319999999</v>
          </cell>
          <cell r="DT15">
            <v>0</v>
          </cell>
          <cell r="DU15">
            <v>400000.00169</v>
          </cell>
          <cell r="DV15">
            <v>400000.00169</v>
          </cell>
          <cell r="DW15">
            <v>400000.00169</v>
          </cell>
          <cell r="DX15">
            <v>0</v>
          </cell>
          <cell r="DY15">
            <v>0</v>
          </cell>
          <cell r="DZ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243916.97</v>
          </cell>
          <cell r="EO15">
            <v>362433.92</v>
          </cell>
          <cell r="EP15">
            <v>426460.12</v>
          </cell>
          <cell r="EQ15">
            <v>365875.45</v>
          </cell>
          <cell r="ER15">
            <v>246868.4</v>
          </cell>
          <cell r="ES15">
            <v>269710.46999999997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86939</v>
          </cell>
          <cell r="FG15">
            <v>0</v>
          </cell>
          <cell r="FH15">
            <v>1938626.7026500001</v>
          </cell>
          <cell r="FN15">
            <v>1938626.7026500001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>
            <v>984851006</v>
          </cell>
          <cell r="C2" t="str">
            <v>DNB BANK ASA</v>
          </cell>
          <cell r="D2">
            <v>201112</v>
          </cell>
          <cell r="F2">
            <v>116879305.84999999</v>
          </cell>
          <cell r="G2">
            <v>101335539.5</v>
          </cell>
          <cell r="H2">
            <v>15543766.35</v>
          </cell>
          <cell r="I2">
            <v>6158853</v>
          </cell>
          <cell r="J2">
            <v>103193084</v>
          </cell>
          <cell r="K2">
            <v>0</v>
          </cell>
          <cell r="M2">
            <v>-1857544.5</v>
          </cell>
          <cell r="N2">
            <v>-1857544.5</v>
          </cell>
          <cell r="O2">
            <v>81486844.678795397</v>
          </cell>
          <cell r="Q2">
            <v>69435158.041346595</v>
          </cell>
          <cell r="R2">
            <v>0</v>
          </cell>
          <cell r="S2">
            <v>2927647.392</v>
          </cell>
          <cell r="T2">
            <v>0</v>
          </cell>
          <cell r="U2">
            <v>5309172.5654488001</v>
          </cell>
          <cell r="V2">
            <v>284418.52217736002</v>
          </cell>
          <cell r="W2">
            <v>5024754.0432714401</v>
          </cell>
          <cell r="X2">
            <v>0</v>
          </cell>
          <cell r="Z2">
            <v>4028778</v>
          </cell>
          <cell r="AB2">
            <v>-213911.32</v>
          </cell>
          <cell r="AC2">
            <v>-50359</v>
          </cell>
          <cell r="AD2">
            <v>-50359</v>
          </cell>
          <cell r="AE2">
            <v>0.11474667481428601</v>
          </cell>
          <cell r="AF2">
            <v>9.9486526837006997E-2</v>
          </cell>
          <cell r="AG2">
            <v>18314311</v>
          </cell>
          <cell r="AI2">
            <v>20611416</v>
          </cell>
          <cell r="AJ2">
            <v>65378353</v>
          </cell>
          <cell r="AR2">
            <v>-5862085</v>
          </cell>
          <cell r="AS2">
            <v>-643773</v>
          </cell>
          <cell r="AT2">
            <v>-21631</v>
          </cell>
          <cell r="AU2">
            <v>0</v>
          </cell>
          <cell r="AV2">
            <v>4152748.85</v>
          </cell>
          <cell r="AX2">
            <v>13230123</v>
          </cell>
          <cell r="AZ2">
            <v>116879305.84999999</v>
          </cell>
          <cell r="BA2">
            <v>17401310.850000001</v>
          </cell>
          <cell r="BB2">
            <v>13230123</v>
          </cell>
          <cell r="BD2">
            <v>6158853</v>
          </cell>
          <cell r="BE2" t="str">
            <v>mariem.nedza@dnb.no</v>
          </cell>
          <cell r="BI2">
            <v>116879305.84999999</v>
          </cell>
          <cell r="BX2">
            <v>116879305.84999999</v>
          </cell>
          <cell r="CD2">
            <v>116879305.84999999</v>
          </cell>
          <cell r="CH2">
            <v>118549990.84999999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116879305.84999999</v>
          </cell>
          <cell r="CU2">
            <v>-2044404</v>
          </cell>
          <cell r="CW2">
            <v>116879305.84999999</v>
          </cell>
          <cell r="CX2">
            <v>18314311</v>
          </cell>
          <cell r="CZ2">
            <v>20611416</v>
          </cell>
          <cell r="DA2">
            <v>0</v>
          </cell>
          <cell r="DC2">
            <v>116879305.84999999</v>
          </cell>
          <cell r="DD2">
            <v>2832996.0320000001</v>
          </cell>
          <cell r="DE2">
            <v>94651.36</v>
          </cell>
          <cell r="DF2">
            <v>6158853</v>
          </cell>
          <cell r="DK2">
            <v>6158853</v>
          </cell>
          <cell r="DL2">
            <v>0</v>
          </cell>
          <cell r="DQ2">
            <v>0</v>
          </cell>
          <cell r="DR2">
            <v>4152748.85</v>
          </cell>
          <cell r="DS2">
            <v>4152748.85</v>
          </cell>
          <cell r="DU2">
            <v>13230123</v>
          </cell>
          <cell r="DV2">
            <v>13230123</v>
          </cell>
          <cell r="DW2">
            <v>13230123</v>
          </cell>
          <cell r="EF2">
            <v>536796.32552384003</v>
          </cell>
          <cell r="EG2">
            <v>395050.86399504001</v>
          </cell>
          <cell r="EH2">
            <v>6882158.1604920002</v>
          </cell>
          <cell r="EI2">
            <v>2881016.20583722</v>
          </cell>
          <cell r="EJ2">
            <v>5146748.7445654199</v>
          </cell>
          <cell r="EK2">
            <v>831507.60153122002</v>
          </cell>
          <cell r="EL2">
            <v>896739.11748568004</v>
          </cell>
          <cell r="EM2">
            <v>570803.54981956002</v>
          </cell>
          <cell r="EN2">
            <v>11984917.7827034</v>
          </cell>
          <cell r="EO2">
            <v>14749521.1165115</v>
          </cell>
          <cell r="EP2">
            <v>17208603.4369279</v>
          </cell>
          <cell r="EQ2">
            <v>13778067.602926601</v>
          </cell>
          <cell r="ER2">
            <v>13179568.5316491</v>
          </cell>
          <cell r="ES2">
            <v>13267540.9949451</v>
          </cell>
          <cell r="ET2">
            <v>569012.88754924003</v>
          </cell>
          <cell r="EU2">
            <v>611207.69815462001</v>
          </cell>
          <cell r="EV2">
            <v>675155.62870708003</v>
          </cell>
          <cell r="EW2">
            <v>131804.22010000001</v>
          </cell>
          <cell r="EX2">
            <v>-14139.71551292</v>
          </cell>
          <cell r="EY2">
            <v>-44291.04900752</v>
          </cell>
          <cell r="EZ2">
            <v>301815.46802594</v>
          </cell>
          <cell r="FA2">
            <v>434119.67222230003</v>
          </cell>
          <cell r="FB2">
            <v>423290.82380178</v>
          </cell>
          <cell r="FC2">
            <v>5024754.0432714401</v>
          </cell>
          <cell r="FG2">
            <v>0</v>
          </cell>
          <cell r="FH2">
            <v>116879305.84999999</v>
          </cell>
          <cell r="FN2">
            <v>116879305.84999999</v>
          </cell>
        </row>
        <row r="3">
          <cell r="B3">
            <v>937895321</v>
          </cell>
          <cell r="C3" t="str">
            <v>SpareBank 1  SR-Bank</v>
          </cell>
          <cell r="D3">
            <v>201112</v>
          </cell>
          <cell r="F3">
            <v>11681619.066992</v>
          </cell>
          <cell r="G3">
            <v>10846425.033496</v>
          </cell>
          <cell r="H3">
            <v>835194.03349599999</v>
          </cell>
          <cell r="I3">
            <v>2403074</v>
          </cell>
          <cell r="J3">
            <v>11787975</v>
          </cell>
          <cell r="K3">
            <v>0</v>
          </cell>
          <cell r="M3">
            <v>-941549.96650400001</v>
          </cell>
          <cell r="N3">
            <v>-941549.96650400001</v>
          </cell>
          <cell r="O3">
            <v>8166648.5238399701</v>
          </cell>
          <cell r="Q3">
            <v>6960734.2438399699</v>
          </cell>
          <cell r="R3">
            <v>0</v>
          </cell>
          <cell r="S3">
            <v>47491.92</v>
          </cell>
          <cell r="T3">
            <v>0</v>
          </cell>
          <cell r="U3">
            <v>408240</v>
          </cell>
          <cell r="V3">
            <v>0</v>
          </cell>
          <cell r="W3">
            <v>408240</v>
          </cell>
          <cell r="X3">
            <v>0</v>
          </cell>
          <cell r="Z3">
            <v>859936</v>
          </cell>
          <cell r="AB3">
            <v>-109753.64</v>
          </cell>
          <cell r="AC3">
            <v>0</v>
          </cell>
          <cell r="AE3">
            <v>0.114432440998446</v>
          </cell>
          <cell r="AF3">
            <v>0.10625093024962</v>
          </cell>
          <cell r="AG3">
            <v>3182834</v>
          </cell>
          <cell r="AH3">
            <v>-3331</v>
          </cell>
          <cell r="AI3">
            <v>680215</v>
          </cell>
          <cell r="AJ3">
            <v>1183420</v>
          </cell>
          <cell r="AK3">
            <v>2630775</v>
          </cell>
          <cell r="AL3">
            <v>292846</v>
          </cell>
          <cell r="AM3">
            <v>1448010</v>
          </cell>
          <cell r="AN3">
            <v>43073</v>
          </cell>
          <cell r="AR3">
            <v>-60568</v>
          </cell>
          <cell r="AS3">
            <v>-10093</v>
          </cell>
          <cell r="AU3">
            <v>0</v>
          </cell>
          <cell r="AX3">
            <v>2989981</v>
          </cell>
          <cell r="AY3">
            <v>-203500</v>
          </cell>
          <cell r="AZ3">
            <v>11681619.066992</v>
          </cell>
          <cell r="BA3">
            <v>1776744</v>
          </cell>
          <cell r="BB3">
            <v>1775718</v>
          </cell>
          <cell r="BD3">
            <v>2403074</v>
          </cell>
          <cell r="BE3" t="str">
            <v>Janne.eskeland@sr-bank.no</v>
          </cell>
          <cell r="BI3">
            <v>11681619.066992</v>
          </cell>
          <cell r="BX3">
            <v>11681619.066992</v>
          </cell>
          <cell r="CD3">
            <v>11681619.066992</v>
          </cell>
          <cell r="CE3">
            <v>991611</v>
          </cell>
          <cell r="CF3">
            <v>1411463</v>
          </cell>
          <cell r="CH3">
            <v>13522511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11681619.066992</v>
          </cell>
          <cell r="CQ3">
            <v>-42208</v>
          </cell>
          <cell r="CV3">
            <v>-1329712</v>
          </cell>
          <cell r="CW3">
            <v>11681619.066992</v>
          </cell>
          <cell r="CX3">
            <v>3182834</v>
          </cell>
          <cell r="CY3">
            <v>-3331</v>
          </cell>
          <cell r="CZ3">
            <v>680215</v>
          </cell>
          <cell r="DA3">
            <v>0</v>
          </cell>
          <cell r="DB3">
            <v>2630775</v>
          </cell>
          <cell r="DC3">
            <v>11681619.066992</v>
          </cell>
          <cell r="DD3">
            <v>0</v>
          </cell>
          <cell r="DE3">
            <v>47491.92</v>
          </cell>
          <cell r="DF3">
            <v>2403074</v>
          </cell>
          <cell r="DH3">
            <v>991611</v>
          </cell>
          <cell r="DI3">
            <v>1411463</v>
          </cell>
          <cell r="DL3">
            <v>0</v>
          </cell>
          <cell r="DQ3">
            <v>0</v>
          </cell>
          <cell r="DR3">
            <v>0</v>
          </cell>
          <cell r="DU3">
            <v>1775718</v>
          </cell>
          <cell r="DV3">
            <v>1775718</v>
          </cell>
          <cell r="DW3">
            <v>2989981</v>
          </cell>
          <cell r="DX3">
            <v>-203500</v>
          </cell>
          <cell r="DY3">
            <v>-1010763</v>
          </cell>
          <cell r="EQ3">
            <v>949782</v>
          </cell>
          <cell r="ER3">
            <v>932842</v>
          </cell>
          <cell r="ES3">
            <v>1099602</v>
          </cell>
          <cell r="ET3">
            <v>1467883</v>
          </cell>
          <cell r="EU3">
            <v>1610852</v>
          </cell>
          <cell r="EV3">
            <v>1671654</v>
          </cell>
          <cell r="EW3">
            <v>-354368</v>
          </cell>
          <cell r="EX3">
            <v>311822</v>
          </cell>
          <cell r="EY3">
            <v>82075</v>
          </cell>
          <cell r="FC3">
            <v>408240</v>
          </cell>
          <cell r="FG3">
            <v>0</v>
          </cell>
          <cell r="FH3">
            <v>11681619.066992</v>
          </cell>
          <cell r="FN3">
            <v>11681619.066992</v>
          </cell>
        </row>
        <row r="4">
          <cell r="B4">
            <v>832554332</v>
          </cell>
          <cell r="C4" t="str">
            <v>SPAREBANKEN VEST</v>
          </cell>
          <cell r="D4">
            <v>201112</v>
          </cell>
          <cell r="F4">
            <v>7191056</v>
          </cell>
          <cell r="G4">
            <v>6714580</v>
          </cell>
          <cell r="H4">
            <v>476476</v>
          </cell>
          <cell r="I4">
            <v>755964</v>
          </cell>
          <cell r="J4">
            <v>6912616</v>
          </cell>
          <cell r="K4">
            <v>0</v>
          </cell>
          <cell r="M4">
            <v>-198036</v>
          </cell>
          <cell r="N4">
            <v>-198036</v>
          </cell>
          <cell r="O4">
            <v>4975796.8169243103</v>
          </cell>
          <cell r="Q4">
            <v>3320149.0168407201</v>
          </cell>
          <cell r="R4">
            <v>0</v>
          </cell>
          <cell r="S4">
            <v>68925.800083599999</v>
          </cell>
          <cell r="T4">
            <v>0</v>
          </cell>
          <cell r="U4">
            <v>302638</v>
          </cell>
          <cell r="V4">
            <v>0</v>
          </cell>
          <cell r="W4">
            <v>302638</v>
          </cell>
          <cell r="X4">
            <v>0</v>
          </cell>
          <cell r="Z4">
            <v>1286690</v>
          </cell>
          <cell r="AB4">
            <v>-2606</v>
          </cell>
          <cell r="AC4">
            <v>0</v>
          </cell>
          <cell r="AE4">
            <v>0.115616553723269</v>
          </cell>
          <cell r="AF4">
            <v>0.10795585506484499</v>
          </cell>
          <cell r="AG4">
            <v>765186</v>
          </cell>
          <cell r="AH4">
            <v>-12301</v>
          </cell>
          <cell r="AI4">
            <v>578294</v>
          </cell>
          <cell r="AJ4">
            <v>-68852</v>
          </cell>
          <cell r="AK4">
            <v>5078000</v>
          </cell>
          <cell r="AL4">
            <v>175000</v>
          </cell>
          <cell r="AM4">
            <v>176000</v>
          </cell>
          <cell r="AR4">
            <v>-412358</v>
          </cell>
          <cell r="AU4">
            <v>0</v>
          </cell>
          <cell r="AV4">
            <v>661640</v>
          </cell>
          <cell r="AZ4">
            <v>7191056</v>
          </cell>
          <cell r="BA4">
            <v>674512</v>
          </cell>
          <cell r="BB4">
            <v>0</v>
          </cell>
          <cell r="BD4">
            <v>755964</v>
          </cell>
          <cell r="BE4" t="str">
            <v>wegard.kristensen@spv.no</v>
          </cell>
          <cell r="BI4">
            <v>7191056</v>
          </cell>
          <cell r="BX4">
            <v>7191056</v>
          </cell>
          <cell r="CD4">
            <v>7191056</v>
          </cell>
          <cell r="CF4">
            <v>755964</v>
          </cell>
          <cell r="CH4">
            <v>7554558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7191056</v>
          </cell>
          <cell r="CQ4">
            <v>-32570</v>
          </cell>
          <cell r="CW4">
            <v>7191056</v>
          </cell>
          <cell r="CX4">
            <v>765186</v>
          </cell>
          <cell r="CY4">
            <v>-12301</v>
          </cell>
          <cell r="CZ4">
            <v>578294</v>
          </cell>
          <cell r="DA4">
            <v>0</v>
          </cell>
          <cell r="DB4">
            <v>5078000</v>
          </cell>
          <cell r="DC4">
            <v>7191056</v>
          </cell>
          <cell r="DD4">
            <v>30068.26</v>
          </cell>
          <cell r="DE4">
            <v>26059.936164800001</v>
          </cell>
          <cell r="DF4">
            <v>755964</v>
          </cell>
          <cell r="DI4">
            <v>755964</v>
          </cell>
          <cell r="DL4">
            <v>0</v>
          </cell>
          <cell r="DQ4">
            <v>0</v>
          </cell>
          <cell r="DR4">
            <v>661640</v>
          </cell>
          <cell r="DS4">
            <v>661640</v>
          </cell>
          <cell r="DU4">
            <v>0</v>
          </cell>
          <cell r="DV4">
            <v>0</v>
          </cell>
          <cell r="EH4">
            <v>292229.290440001</v>
          </cell>
          <cell r="EI4">
            <v>472621.07855999802</v>
          </cell>
          <cell r="EJ4">
            <v>583573.66458999901</v>
          </cell>
          <cell r="EN4">
            <v>538122.11907999997</v>
          </cell>
          <cell r="EO4">
            <v>597551.86647000106</v>
          </cell>
          <cell r="EP4">
            <v>601491.57382000005</v>
          </cell>
          <cell r="EQ4">
            <v>1036995.68249</v>
          </cell>
          <cell r="ER4">
            <v>992294.68263000099</v>
          </cell>
          <cell r="ES4">
            <v>881964.63543000096</v>
          </cell>
          <cell r="ET4">
            <v>75352.388990000007</v>
          </cell>
          <cell r="EU4">
            <v>88454.280339999998</v>
          </cell>
          <cell r="EV4">
            <v>101683.60153</v>
          </cell>
          <cell r="FC4">
            <v>302638</v>
          </cell>
          <cell r="FG4">
            <v>0</v>
          </cell>
          <cell r="FH4">
            <v>7191056</v>
          </cell>
          <cell r="FN4">
            <v>7191056</v>
          </cell>
        </row>
        <row r="5">
          <cell r="B5">
            <v>937901003</v>
          </cell>
          <cell r="C5" t="str">
            <v>Sparebank 1 SMN</v>
          </cell>
          <cell r="D5">
            <v>201112</v>
          </cell>
          <cell r="F5">
            <v>9055185.3878301997</v>
          </cell>
          <cell r="G5">
            <v>7856360.6137546003</v>
          </cell>
          <cell r="H5">
            <v>1198824.7740756001</v>
          </cell>
          <cell r="I5">
            <v>1169563.2107200001</v>
          </cell>
          <cell r="J5">
            <v>8659210.569069</v>
          </cell>
          <cell r="K5">
            <v>0</v>
          </cell>
          <cell r="L5">
            <v>0</v>
          </cell>
          <cell r="M5">
            <v>-802849.95531440002</v>
          </cell>
          <cell r="N5">
            <v>-802849.95531440002</v>
          </cell>
          <cell r="O5">
            <v>6026953.3015604997</v>
          </cell>
          <cell r="P5">
            <v>0</v>
          </cell>
          <cell r="Q5">
            <v>5541147.9341158001</v>
          </cell>
          <cell r="R5">
            <v>0</v>
          </cell>
          <cell r="S5">
            <v>197427.2395623</v>
          </cell>
          <cell r="T5">
            <v>0</v>
          </cell>
          <cell r="U5">
            <v>399695.42926</v>
          </cell>
          <cell r="V5">
            <v>399695.42926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-111317.3013776</v>
          </cell>
          <cell r="AC5">
            <v>-3566.92</v>
          </cell>
          <cell r="AD5">
            <v>-3566.92</v>
          </cell>
          <cell r="AE5">
            <v>0.120195859297408</v>
          </cell>
          <cell r="AF5">
            <v>0.104283012934186</v>
          </cell>
          <cell r="AG5">
            <v>2373257.15</v>
          </cell>
          <cell r="AH5">
            <v>-159.6996</v>
          </cell>
          <cell r="AI5">
            <v>182845.2414</v>
          </cell>
          <cell r="AJ5">
            <v>1448747</v>
          </cell>
          <cell r="AK5">
            <v>2611183.7431800002</v>
          </cell>
          <cell r="AL5">
            <v>0</v>
          </cell>
          <cell r="AM5">
            <v>1456970.21398</v>
          </cell>
          <cell r="AN5">
            <v>149120.76203000001</v>
          </cell>
          <cell r="AO5">
            <v>0</v>
          </cell>
          <cell r="AP5">
            <v>0</v>
          </cell>
          <cell r="AR5">
            <v>-674491.39939999999</v>
          </cell>
          <cell r="AS5">
            <v>-17800.181151000001</v>
          </cell>
          <cell r="AT5">
            <v>0</v>
          </cell>
          <cell r="AU5">
            <v>0</v>
          </cell>
          <cell r="AV5">
            <v>327655.91794000001</v>
          </cell>
          <cell r="AW5">
            <v>0</v>
          </cell>
          <cell r="AX5">
            <v>1674018.8114499999</v>
          </cell>
          <cell r="AY5">
            <v>0</v>
          </cell>
          <cell r="AZ5">
            <v>9055185.3878301997</v>
          </cell>
          <cell r="BA5">
            <v>2001674.72939</v>
          </cell>
          <cell r="BB5">
            <v>1674018.8114499999</v>
          </cell>
          <cell r="BC5">
            <v>0</v>
          </cell>
          <cell r="BD5">
            <v>1169563.2107200001</v>
          </cell>
          <cell r="BE5" t="str">
            <v>cathrine.solbu@smn.no</v>
          </cell>
          <cell r="BI5">
            <v>9055185.3878301997</v>
          </cell>
          <cell r="BX5">
            <v>9055185.3878301997</v>
          </cell>
          <cell r="CD5">
            <v>9055185.3878301997</v>
          </cell>
          <cell r="CE5">
            <v>0</v>
          </cell>
          <cell r="CF5">
            <v>955985.89072000002</v>
          </cell>
          <cell r="CG5">
            <v>0</v>
          </cell>
          <cell r="CH5">
            <v>10660885.298459001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9055185.3878301997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-1311879.76722</v>
          </cell>
          <cell r="CW5">
            <v>9055185.3878301997</v>
          </cell>
          <cell r="CX5">
            <v>2373257.15</v>
          </cell>
          <cell r="CY5">
            <v>-159.6996</v>
          </cell>
          <cell r="CZ5">
            <v>182845.2414</v>
          </cell>
          <cell r="DA5">
            <v>0</v>
          </cell>
          <cell r="DB5">
            <v>2611183.7431800002</v>
          </cell>
          <cell r="DC5">
            <v>9055185.3878301997</v>
          </cell>
          <cell r="DD5">
            <v>181631.11374949999</v>
          </cell>
          <cell r="DE5">
            <v>15796.125812800001</v>
          </cell>
          <cell r="DF5">
            <v>1169563.2107200001</v>
          </cell>
          <cell r="DG5">
            <v>0</v>
          </cell>
          <cell r="DH5">
            <v>0</v>
          </cell>
          <cell r="DI5">
            <v>955985.89072000002</v>
          </cell>
          <cell r="DJ5">
            <v>0</v>
          </cell>
          <cell r="DK5">
            <v>213577.32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327655.91794000001</v>
          </cell>
          <cell r="DS5">
            <v>327655.91794000001</v>
          </cell>
          <cell r="DT5">
            <v>0</v>
          </cell>
          <cell r="DU5">
            <v>1674018.8114499999</v>
          </cell>
          <cell r="DV5">
            <v>1674018.8114499999</v>
          </cell>
          <cell r="DW5">
            <v>1674018.8114499999</v>
          </cell>
          <cell r="DX5">
            <v>0</v>
          </cell>
          <cell r="DY5">
            <v>0</v>
          </cell>
          <cell r="DZ5">
            <v>0</v>
          </cell>
          <cell r="FC5">
            <v>0</v>
          </cell>
          <cell r="FG5">
            <v>0</v>
          </cell>
          <cell r="FH5">
            <v>9055185.3878301997</v>
          </cell>
          <cell r="FN5">
            <v>9055185.3878301997</v>
          </cell>
        </row>
        <row r="6">
          <cell r="B6">
            <v>952706365</v>
          </cell>
          <cell r="C6" t="str">
            <v>Sparebank 1 Nord Norge</v>
          </cell>
          <cell r="D6">
            <v>201112</v>
          </cell>
          <cell r="F6">
            <v>6465496.4841817999</v>
          </cell>
          <cell r="G6">
            <v>6002611.2420909004</v>
          </cell>
          <cell r="H6">
            <v>462885.24209090002</v>
          </cell>
          <cell r="I6">
            <v>512477</v>
          </cell>
          <cell r="J6">
            <v>6747055</v>
          </cell>
          <cell r="K6">
            <v>0</v>
          </cell>
          <cell r="M6">
            <v>-744443.75790910004</v>
          </cell>
          <cell r="N6">
            <v>-744443.75790910004</v>
          </cell>
          <cell r="O6">
            <v>4136386.4213980399</v>
          </cell>
          <cell r="Q6">
            <v>3573334.2613980402</v>
          </cell>
          <cell r="R6">
            <v>0</v>
          </cell>
          <cell r="S6">
            <v>89568.84</v>
          </cell>
          <cell r="T6">
            <v>0</v>
          </cell>
          <cell r="U6">
            <v>272456.59999999998</v>
          </cell>
          <cell r="V6">
            <v>272456.59999999998</v>
          </cell>
          <cell r="W6">
            <v>0</v>
          </cell>
          <cell r="X6">
            <v>0</v>
          </cell>
          <cell r="Z6">
            <v>328062</v>
          </cell>
          <cell r="AB6">
            <v>-127035.28</v>
          </cell>
          <cell r="AC6">
            <v>-19246.64</v>
          </cell>
          <cell r="AD6">
            <v>-19246.64</v>
          </cell>
          <cell r="AE6">
            <v>0.12504627615514799</v>
          </cell>
          <cell r="AF6">
            <v>0.116093819688386</v>
          </cell>
          <cell r="AG6">
            <v>1655225</v>
          </cell>
          <cell r="AI6">
            <v>245179</v>
          </cell>
          <cell r="AJ6">
            <v>1147497</v>
          </cell>
          <cell r="AK6">
            <v>2897771</v>
          </cell>
          <cell r="AL6">
            <v>132955</v>
          </cell>
          <cell r="AM6">
            <v>332944</v>
          </cell>
          <cell r="AN6">
            <v>45383</v>
          </cell>
          <cell r="AR6">
            <v>-31352</v>
          </cell>
          <cell r="AS6">
            <v>-10093</v>
          </cell>
          <cell r="AT6">
            <v>-6870</v>
          </cell>
          <cell r="AU6">
            <v>0</v>
          </cell>
          <cell r="AX6">
            <v>1207329</v>
          </cell>
          <cell r="AZ6">
            <v>6465496.4841817999</v>
          </cell>
          <cell r="BA6">
            <v>1207329</v>
          </cell>
          <cell r="BB6">
            <v>1207329</v>
          </cell>
          <cell r="BD6">
            <v>512477</v>
          </cell>
          <cell r="BE6" t="str">
            <v>anne.lise.lorentzen@snn.no</v>
          </cell>
          <cell r="BI6">
            <v>6465496.4841817999</v>
          </cell>
          <cell r="BX6">
            <v>6465496.4841817999</v>
          </cell>
          <cell r="CD6">
            <v>6465496.4841817999</v>
          </cell>
          <cell r="CH6">
            <v>7899992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6465496.4841817999</v>
          </cell>
          <cell r="CQ6">
            <v>-54392</v>
          </cell>
          <cell r="CV6">
            <v>-1292966</v>
          </cell>
          <cell r="CW6">
            <v>6465496.4841817999</v>
          </cell>
          <cell r="CX6">
            <v>1655225</v>
          </cell>
          <cell r="CZ6">
            <v>245179</v>
          </cell>
          <cell r="DA6">
            <v>0</v>
          </cell>
          <cell r="DB6">
            <v>2897771</v>
          </cell>
          <cell r="DC6">
            <v>6465496.4841817999</v>
          </cell>
          <cell r="DD6">
            <v>9056.76</v>
          </cell>
          <cell r="DE6">
            <v>51177.760000000002</v>
          </cell>
          <cell r="DF6">
            <v>512477</v>
          </cell>
          <cell r="DK6">
            <v>512477</v>
          </cell>
          <cell r="DL6">
            <v>0</v>
          </cell>
          <cell r="DQ6">
            <v>0</v>
          </cell>
          <cell r="DR6">
            <v>0</v>
          </cell>
          <cell r="DU6">
            <v>1207329</v>
          </cell>
          <cell r="DV6">
            <v>1207329</v>
          </cell>
          <cell r="DW6">
            <v>1207329</v>
          </cell>
          <cell r="FC6">
            <v>0</v>
          </cell>
          <cell r="FG6">
            <v>0</v>
          </cell>
          <cell r="FH6">
            <v>6465496.4841817999</v>
          </cell>
          <cell r="FN6">
            <v>6465496.4841817999</v>
          </cell>
        </row>
        <row r="7">
          <cell r="B7">
            <v>911044110</v>
          </cell>
          <cell r="C7" t="str">
            <v>Nordea Bank Norge ASA</v>
          </cell>
          <cell r="D7">
            <v>201112</v>
          </cell>
          <cell r="F7">
            <v>35015624.839460798</v>
          </cell>
          <cell r="G7">
            <v>31238646.479425799</v>
          </cell>
          <cell r="H7">
            <v>3776978.3600349999</v>
          </cell>
          <cell r="I7">
            <v>4937100</v>
          </cell>
          <cell r="J7">
            <v>32193380.619390801</v>
          </cell>
          <cell r="K7">
            <v>0</v>
          </cell>
          <cell r="L7">
            <v>0</v>
          </cell>
          <cell r="M7">
            <v>-954734.13996499998</v>
          </cell>
          <cell r="N7">
            <v>-954734.13996499998</v>
          </cell>
          <cell r="O7">
            <v>26333022.004801001</v>
          </cell>
          <cell r="P7">
            <v>0</v>
          </cell>
          <cell r="Q7">
            <v>18814411.7183128</v>
          </cell>
          <cell r="R7">
            <v>0</v>
          </cell>
          <cell r="S7">
            <v>418124.79316439998</v>
          </cell>
          <cell r="T7">
            <v>154705.95478999999</v>
          </cell>
          <cell r="U7">
            <v>1615479.6501185901</v>
          </cell>
          <cell r="V7">
            <v>0</v>
          </cell>
          <cell r="W7">
            <v>1615479.6501185901</v>
          </cell>
          <cell r="X7">
            <v>0</v>
          </cell>
          <cell r="Y7">
            <v>0</v>
          </cell>
          <cell r="Z7">
            <v>5485005.8432052098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0.106377839453677</v>
          </cell>
          <cell r="AF7">
            <v>9.4903339157140207E-2</v>
          </cell>
          <cell r="AG7">
            <v>3859510</v>
          </cell>
          <cell r="AH7">
            <v>0</v>
          </cell>
          <cell r="AI7">
            <v>953104</v>
          </cell>
          <cell r="AJ7">
            <v>22249149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1740715</v>
          </cell>
          <cell r="AP7">
            <v>9488</v>
          </cell>
          <cell r="AR7">
            <v>-1284746.2110091799</v>
          </cell>
          <cell r="AS7">
            <v>-268763</v>
          </cell>
          <cell r="AT7">
            <v>-2176.1696000000002</v>
          </cell>
          <cell r="AU7">
            <v>0</v>
          </cell>
          <cell r="AV7">
            <v>1305926.5</v>
          </cell>
          <cell r="AW7">
            <v>0</v>
          </cell>
          <cell r="AX7">
            <v>3537520</v>
          </cell>
          <cell r="AY7">
            <v>0</v>
          </cell>
          <cell r="AZ7">
            <v>35015624.839460798</v>
          </cell>
          <cell r="BA7">
            <v>4731712.5</v>
          </cell>
          <cell r="BB7">
            <v>3426112</v>
          </cell>
          <cell r="BC7">
            <v>0</v>
          </cell>
          <cell r="BD7">
            <v>4937100</v>
          </cell>
          <cell r="BE7" t="str">
            <v>kristian.petersson@nordea.com</v>
          </cell>
          <cell r="BI7">
            <v>35015624.839460798</v>
          </cell>
          <cell r="BX7">
            <v>35015624.839460798</v>
          </cell>
          <cell r="CD7">
            <v>35015624.839460798</v>
          </cell>
          <cell r="CE7">
            <v>3200000</v>
          </cell>
          <cell r="CF7">
            <v>0</v>
          </cell>
          <cell r="CG7">
            <v>0</v>
          </cell>
          <cell r="CH7">
            <v>36923914.724390797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35015624.839460798</v>
          </cell>
          <cell r="CQ7">
            <v>-1178.395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35015624.839460798</v>
          </cell>
          <cell r="CX7">
            <v>3859510</v>
          </cell>
          <cell r="CY7">
            <v>0</v>
          </cell>
          <cell r="CZ7">
            <v>953104</v>
          </cell>
          <cell r="DA7">
            <v>0</v>
          </cell>
          <cell r="DB7">
            <v>0</v>
          </cell>
          <cell r="DC7">
            <v>35015624.839460798</v>
          </cell>
          <cell r="DD7">
            <v>261497.51193360001</v>
          </cell>
          <cell r="DE7">
            <v>1921.3264408</v>
          </cell>
          <cell r="DF7">
            <v>4937100</v>
          </cell>
          <cell r="DG7">
            <v>0</v>
          </cell>
          <cell r="DH7">
            <v>3200000</v>
          </cell>
          <cell r="DI7">
            <v>0</v>
          </cell>
          <cell r="DJ7">
            <v>0</v>
          </cell>
          <cell r="DK7">
            <v>1737100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1305926.5</v>
          </cell>
          <cell r="DS7">
            <v>1305926.5</v>
          </cell>
          <cell r="DT7">
            <v>0</v>
          </cell>
          <cell r="DU7">
            <v>3426112</v>
          </cell>
          <cell r="DV7">
            <v>3426112</v>
          </cell>
          <cell r="DW7">
            <v>3537520</v>
          </cell>
          <cell r="DX7">
            <v>0</v>
          </cell>
          <cell r="DY7">
            <v>-111408</v>
          </cell>
          <cell r="DZ7">
            <v>0</v>
          </cell>
          <cell r="EF7">
            <v>0</v>
          </cell>
          <cell r="EG7">
            <v>0</v>
          </cell>
          <cell r="EH7">
            <v>2220325.3751533399</v>
          </cell>
          <cell r="EI7">
            <v>4126446.05517971</v>
          </cell>
          <cell r="EJ7">
            <v>1556687.84495036</v>
          </cell>
          <cell r="EK7">
            <v>72537.492935855407</v>
          </cell>
          <cell r="EL7">
            <v>169037.752728527</v>
          </cell>
          <cell r="EM7">
            <v>140518.603928439</v>
          </cell>
          <cell r="EN7">
            <v>3168475.3066231702</v>
          </cell>
          <cell r="EO7">
            <v>3948691.93245047</v>
          </cell>
          <cell r="EP7">
            <v>5485366.85970225</v>
          </cell>
          <cell r="EQ7">
            <v>3123349.4841091698</v>
          </cell>
          <cell r="ER7">
            <v>2718174.7658266802</v>
          </cell>
          <cell r="ES7">
            <v>3279228.0711127701</v>
          </cell>
          <cell r="ET7">
            <v>395162.34243421903</v>
          </cell>
          <cell r="EU7">
            <v>17757.775146300799</v>
          </cell>
          <cell r="EV7">
            <v>0</v>
          </cell>
          <cell r="EW7">
            <v>109110.627898009</v>
          </cell>
          <cell r="EX7">
            <v>97599.9855369203</v>
          </cell>
          <cell r="EY7">
            <v>77084.491297886299</v>
          </cell>
          <cell r="EZ7">
            <v>683236.61658800999</v>
          </cell>
          <cell r="FA7">
            <v>686588.78714514105</v>
          </cell>
          <cell r="FB7">
            <v>931839.08490830299</v>
          </cell>
          <cell r="FC7">
            <v>1615479.6501185901</v>
          </cell>
          <cell r="FG7">
            <v>0</v>
          </cell>
          <cell r="FH7">
            <v>35015624.839460798</v>
          </cell>
          <cell r="FN7">
            <v>35015624.839460798</v>
          </cell>
        </row>
        <row r="8">
          <cell r="B8">
            <v>910256351</v>
          </cell>
          <cell r="C8" t="str">
            <v>Bank 1 Oslo Akerhus AS</v>
          </cell>
          <cell r="D8">
            <v>201112</v>
          </cell>
          <cell r="F8">
            <v>1902703.4556920801</v>
          </cell>
          <cell r="G8">
            <v>1563152.51469604</v>
          </cell>
          <cell r="H8">
            <v>339550.94099603803</v>
          </cell>
          <cell r="I8">
            <v>150000</v>
          </cell>
          <cell r="J8">
            <v>1727128.8060000001</v>
          </cell>
          <cell r="K8">
            <v>0</v>
          </cell>
          <cell r="M8">
            <v>-163976.291303962</v>
          </cell>
          <cell r="N8">
            <v>-163976.291303962</v>
          </cell>
          <cell r="O8">
            <v>1147202.8940818501</v>
          </cell>
          <cell r="Q8">
            <v>939095.17888722406</v>
          </cell>
          <cell r="R8">
            <v>116.1447558</v>
          </cell>
          <cell r="S8">
            <v>77078.835699999996</v>
          </cell>
          <cell r="T8">
            <v>0</v>
          </cell>
          <cell r="U8">
            <v>101216.6</v>
          </cell>
          <cell r="V8">
            <v>0</v>
          </cell>
          <cell r="W8">
            <v>101216.6</v>
          </cell>
          <cell r="X8">
            <v>0</v>
          </cell>
          <cell r="Z8">
            <v>30460</v>
          </cell>
          <cell r="AB8">
            <v>-763.865261172906</v>
          </cell>
          <cell r="AC8">
            <v>-763.865261172906</v>
          </cell>
          <cell r="AD8">
            <v>-763.865261172906</v>
          </cell>
          <cell r="AE8">
            <v>0.13268470402281399</v>
          </cell>
          <cell r="AF8">
            <v>0.109006176519252</v>
          </cell>
          <cell r="AG8">
            <v>341289</v>
          </cell>
          <cell r="AI8">
            <v>199610.4</v>
          </cell>
          <cell r="AJ8">
            <v>1068345.7</v>
          </cell>
          <cell r="AR8">
            <v>-22215</v>
          </cell>
          <cell r="AS8">
            <v>-2063</v>
          </cell>
          <cell r="AT8">
            <v>0</v>
          </cell>
          <cell r="AU8">
            <v>0</v>
          </cell>
          <cell r="AX8">
            <v>500000</v>
          </cell>
          <cell r="AY8">
            <v>0</v>
          </cell>
          <cell r="AZ8">
            <v>1902703.4556920801</v>
          </cell>
          <cell r="BA8">
            <v>503527.23229999997</v>
          </cell>
          <cell r="BB8">
            <v>500000</v>
          </cell>
          <cell r="BC8">
            <v>0</v>
          </cell>
          <cell r="BD8">
            <v>150000</v>
          </cell>
          <cell r="BE8" t="str">
            <v>nina.buer@sparebank1.no</v>
          </cell>
          <cell r="BI8">
            <v>1902703.4556920801</v>
          </cell>
          <cell r="BX8">
            <v>1902703.4556920801</v>
          </cell>
          <cell r="CD8">
            <v>1902703.4556920801</v>
          </cell>
          <cell r="CF8">
            <v>150000</v>
          </cell>
          <cell r="CH8">
            <v>1995171.7982999999</v>
          </cell>
          <cell r="CI8">
            <v>86548.653199304099</v>
          </cell>
          <cell r="CJ8">
            <v>0</v>
          </cell>
          <cell r="CK8">
            <v>0</v>
          </cell>
          <cell r="CL8">
            <v>17208.944789464102</v>
          </cell>
          <cell r="CM8">
            <v>654.47422024000002</v>
          </cell>
          <cell r="CN8">
            <v>68685.2341896</v>
          </cell>
          <cell r="CO8">
            <v>0</v>
          </cell>
          <cell r="CP8">
            <v>1902703.4556920801</v>
          </cell>
          <cell r="CQ8">
            <v>-235484.24</v>
          </cell>
          <cell r="CW8">
            <v>1902703.4556920801</v>
          </cell>
          <cell r="CX8">
            <v>341289</v>
          </cell>
          <cell r="CZ8">
            <v>199610.4</v>
          </cell>
          <cell r="DA8">
            <v>0</v>
          </cell>
          <cell r="DC8">
            <v>1902703.4556920801</v>
          </cell>
          <cell r="DD8">
            <v>75672.160340000002</v>
          </cell>
          <cell r="DE8">
            <v>1406.67536</v>
          </cell>
          <cell r="DF8">
            <v>150000</v>
          </cell>
          <cell r="DI8">
            <v>150000</v>
          </cell>
          <cell r="DL8">
            <v>0</v>
          </cell>
          <cell r="DQ8">
            <v>0</v>
          </cell>
          <cell r="DR8">
            <v>0</v>
          </cell>
          <cell r="DU8">
            <v>500000</v>
          </cell>
          <cell r="DV8">
            <v>500000</v>
          </cell>
          <cell r="DW8">
            <v>500000</v>
          </cell>
          <cell r="DX8">
            <v>0</v>
          </cell>
          <cell r="DY8">
            <v>0</v>
          </cell>
          <cell r="DZ8">
            <v>0</v>
          </cell>
          <cell r="EF8">
            <v>0</v>
          </cell>
          <cell r="EG8">
            <v>0</v>
          </cell>
          <cell r="EH8">
            <v>94617</v>
          </cell>
          <cell r="EI8">
            <v>1835</v>
          </cell>
          <cell r="EJ8">
            <v>58135</v>
          </cell>
          <cell r="EK8">
            <v>51803</v>
          </cell>
          <cell r="EL8">
            <v>128732</v>
          </cell>
          <cell r="EM8">
            <v>153293</v>
          </cell>
          <cell r="EN8">
            <v>156572</v>
          </cell>
          <cell r="EO8">
            <v>205927</v>
          </cell>
          <cell r="EP8">
            <v>225853</v>
          </cell>
          <cell r="EQ8">
            <v>256736</v>
          </cell>
          <cell r="ER8">
            <v>352860</v>
          </cell>
          <cell r="ES8">
            <v>322596</v>
          </cell>
          <cell r="ET8">
            <v>50683</v>
          </cell>
          <cell r="EU8">
            <v>42208</v>
          </cell>
          <cell r="EV8">
            <v>35312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101216.6</v>
          </cell>
          <cell r="FG8">
            <v>0</v>
          </cell>
          <cell r="FH8">
            <v>1902703.4556920801</v>
          </cell>
          <cell r="FN8">
            <v>1902703.4556920801</v>
          </cell>
        </row>
        <row r="9">
          <cell r="B9">
            <v>981276957</v>
          </cell>
          <cell r="C9" t="str">
            <v>DNB  ASA</v>
          </cell>
          <cell r="D9">
            <v>201112</v>
          </cell>
          <cell r="F9">
            <v>126915772.726621</v>
          </cell>
          <cell r="G9">
            <v>110349804.37662099</v>
          </cell>
          <cell r="H9">
            <v>16565968.35</v>
          </cell>
          <cell r="I9">
            <v>6158853</v>
          </cell>
          <cell r="J9">
            <v>111185146.87662099</v>
          </cell>
          <cell r="K9">
            <v>0</v>
          </cell>
          <cell r="M9">
            <v>-835342.5</v>
          </cell>
          <cell r="N9">
            <v>-835342.5</v>
          </cell>
          <cell r="O9">
            <v>88925945.638574407</v>
          </cell>
          <cell r="Q9">
            <v>68971335.561346605</v>
          </cell>
          <cell r="R9">
            <v>0</v>
          </cell>
          <cell r="S9">
            <v>2927647.392</v>
          </cell>
          <cell r="T9">
            <v>0</v>
          </cell>
          <cell r="U9">
            <v>5385579.3252277998</v>
          </cell>
          <cell r="V9">
            <v>371355.27217736002</v>
          </cell>
          <cell r="W9">
            <v>5014224.0530504398</v>
          </cell>
          <cell r="X9">
            <v>0</v>
          </cell>
          <cell r="Z9">
            <v>3984167</v>
          </cell>
          <cell r="AA9">
            <v>7707575.3600000003</v>
          </cell>
          <cell r="AB9">
            <v>-50359</v>
          </cell>
          <cell r="AC9">
            <v>-50359</v>
          </cell>
          <cell r="AD9">
            <v>-50359</v>
          </cell>
          <cell r="AE9">
            <v>0.11417659655142701</v>
          </cell>
          <cell r="AF9">
            <v>9.9273437990860899E-2</v>
          </cell>
          <cell r="AG9">
            <v>16287989</v>
          </cell>
          <cell r="AH9">
            <v>-28450</v>
          </cell>
          <cell r="AI9">
            <v>22608928.876621</v>
          </cell>
          <cell r="AJ9">
            <v>78946054</v>
          </cell>
          <cell r="AR9">
            <v>-8011625</v>
          </cell>
          <cell r="AS9">
            <v>-650973</v>
          </cell>
          <cell r="AT9">
            <v>-125672</v>
          </cell>
          <cell r="AU9">
            <v>0</v>
          </cell>
          <cell r="AV9">
            <v>4152748.85</v>
          </cell>
          <cell r="AX9">
            <v>13230123</v>
          </cell>
          <cell r="AZ9">
            <v>126915772.726621</v>
          </cell>
          <cell r="BA9">
            <v>17401310.850000001</v>
          </cell>
          <cell r="BB9">
            <v>13230123</v>
          </cell>
          <cell r="BD9">
            <v>6158853</v>
          </cell>
          <cell r="BE9" t="str">
            <v>mariem.nedza@dnb.no</v>
          </cell>
          <cell r="BI9">
            <v>126915772.726621</v>
          </cell>
          <cell r="BX9">
            <v>126915772.726621</v>
          </cell>
          <cell r="CD9">
            <v>126915772.726621</v>
          </cell>
          <cell r="CH9">
            <v>128586457.726621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126915772.726621</v>
          </cell>
          <cell r="CW9">
            <v>126915772.726621</v>
          </cell>
          <cell r="CX9">
            <v>16287989</v>
          </cell>
          <cell r="CY9">
            <v>-28450</v>
          </cell>
          <cell r="CZ9">
            <v>22608928.876621</v>
          </cell>
          <cell r="DA9">
            <v>0</v>
          </cell>
          <cell r="DC9">
            <v>126915772.726621</v>
          </cell>
          <cell r="DD9">
            <v>2832996.0320000001</v>
          </cell>
          <cell r="DE9">
            <v>94651.36</v>
          </cell>
          <cell r="DF9">
            <v>6158853</v>
          </cell>
          <cell r="DK9">
            <v>6158853</v>
          </cell>
          <cell r="DL9">
            <v>0</v>
          </cell>
          <cell r="DQ9">
            <v>0</v>
          </cell>
          <cell r="DR9">
            <v>4152748.85</v>
          </cell>
          <cell r="DS9">
            <v>4152748.85</v>
          </cell>
          <cell r="DU9">
            <v>13230123</v>
          </cell>
          <cell r="DV9">
            <v>13230123</v>
          </cell>
          <cell r="DW9">
            <v>13230123</v>
          </cell>
          <cell r="EF9">
            <v>536796.32552384003</v>
          </cell>
          <cell r="EG9">
            <v>395050.86399504001</v>
          </cell>
          <cell r="EH9">
            <v>6925038.1604920002</v>
          </cell>
          <cell r="EI9">
            <v>2856074.20583722</v>
          </cell>
          <cell r="EJ9">
            <v>5188461.7445654199</v>
          </cell>
          <cell r="EK9">
            <v>826627.60153122002</v>
          </cell>
          <cell r="EL9">
            <v>896739.11748568004</v>
          </cell>
          <cell r="EM9">
            <v>570803.54981956002</v>
          </cell>
          <cell r="EN9">
            <v>11562585.4858924</v>
          </cell>
          <cell r="EO9">
            <v>14784819.752471499</v>
          </cell>
          <cell r="EP9">
            <v>17351117.236563899</v>
          </cell>
          <cell r="EQ9">
            <v>13778067.602926601</v>
          </cell>
          <cell r="ER9">
            <v>13179558.189649099</v>
          </cell>
          <cell r="ES9">
            <v>13266168.4079451</v>
          </cell>
          <cell r="ET9">
            <v>569058.88754924003</v>
          </cell>
          <cell r="EU9">
            <v>610839.69815462001</v>
          </cell>
          <cell r="EV9">
            <v>674803.62870708003</v>
          </cell>
          <cell r="EW9">
            <v>131804.22010000001</v>
          </cell>
          <cell r="EX9">
            <v>-19978.71551292</v>
          </cell>
          <cell r="EY9">
            <v>-50366.04900752</v>
          </cell>
          <cell r="EZ9">
            <v>301815.46802594</v>
          </cell>
          <cell r="FA9">
            <v>434119.67222230003</v>
          </cell>
          <cell r="FB9">
            <v>433399.82380178</v>
          </cell>
          <cell r="FC9">
            <v>5014224.0530504398</v>
          </cell>
          <cell r="FG9">
            <v>0</v>
          </cell>
          <cell r="FH9">
            <v>126915772.726621</v>
          </cell>
          <cell r="FN9">
            <v>126915772.726621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data"/>
      <sheetName val="ORBOF-data"/>
      <sheetName val="%-kontroller"/>
      <sheetName val="Fradrag-kapitalkrav"/>
      <sheetName val="Kapitalkrav"/>
      <sheetName val="Hybrid"/>
      <sheetName val="Ansv kap"/>
      <sheetName val="Oppsummering"/>
      <sheetName val="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B7">
            <v>1597</v>
          </cell>
          <cell r="C7" t="str">
            <v>DNB Bank Konsern</v>
          </cell>
        </row>
        <row r="8">
          <cell r="B8">
            <v>6002</v>
          </cell>
          <cell r="C8" t="str">
            <v>Nordea Bank Norge Konsern</v>
          </cell>
        </row>
        <row r="9">
          <cell r="B9">
            <v>3180</v>
          </cell>
          <cell r="C9" t="str">
            <v>Sparebank 1 SR-Bank</v>
          </cell>
        </row>
        <row r="10">
          <cell r="B10">
            <v>3625</v>
          </cell>
          <cell r="C10" t="str">
            <v>Sparebanken Vest</v>
          </cell>
        </row>
        <row r="11">
          <cell r="B11">
            <v>4201</v>
          </cell>
          <cell r="C11" t="str">
            <v>Sparebank1 SMN</v>
          </cell>
        </row>
        <row r="12">
          <cell r="B12">
            <v>4701</v>
          </cell>
          <cell r="C12" t="str">
            <v>Sparebanken Nord-Norge</v>
          </cell>
        </row>
        <row r="13">
          <cell r="B13">
            <v>9680</v>
          </cell>
          <cell r="C13" t="str">
            <v>Storebrand Bank</v>
          </cell>
        </row>
        <row r="14">
          <cell r="B14">
            <v>3260</v>
          </cell>
          <cell r="C14" t="str">
            <v>Sandnes Sparebank</v>
          </cell>
        </row>
        <row r="15">
          <cell r="B15">
            <v>1802</v>
          </cell>
          <cell r="C15" t="str">
            <v>Sparebanken Hedmark</v>
          </cell>
        </row>
        <row r="16">
          <cell r="B16">
            <v>9235</v>
          </cell>
          <cell r="C16" t="str">
            <v>Bnbank Konsern</v>
          </cell>
        </row>
        <row r="17">
          <cell r="B17">
            <v>3910</v>
          </cell>
          <cell r="C17" t="str">
            <v>Sparebanken Møre</v>
          </cell>
        </row>
        <row r="18">
          <cell r="B18">
            <v>2811</v>
          </cell>
          <cell r="C18" t="str">
            <v>Sparebanken Sør</v>
          </cell>
        </row>
        <row r="19">
          <cell r="B19">
            <v>3001</v>
          </cell>
          <cell r="C19" t="str">
            <v>Sparebanken Pluss</v>
          </cell>
        </row>
        <row r="20">
          <cell r="B20">
            <v>3890</v>
          </cell>
          <cell r="C20" t="str">
            <v>Sparebanken Sogn og F.</v>
          </cell>
        </row>
        <row r="21">
          <cell r="B21">
            <v>9353</v>
          </cell>
          <cell r="C21" t="str">
            <v>Santander Consumer Bank</v>
          </cell>
        </row>
        <row r="22">
          <cell r="B22">
            <v>2220</v>
          </cell>
          <cell r="C22" t="str">
            <v>Sparebanken Øst</v>
          </cell>
        </row>
        <row r="23">
          <cell r="B23">
            <v>9001</v>
          </cell>
          <cell r="C23" t="str">
            <v>Bank 1 Oslo</v>
          </cell>
        </row>
        <row r="24">
          <cell r="B24">
            <v>2480</v>
          </cell>
          <cell r="C24" t="str">
            <v>Sparebank 1 Busk.-Vest.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C2D64-FD40-4053-A0DC-5BA052525A1B}">
  <sheetPr codeName="Ark1"/>
  <dimension ref="A1:O26"/>
  <sheetViews>
    <sheetView tabSelected="1" workbookViewId="0"/>
  </sheetViews>
  <sheetFormatPr baseColWidth="10" defaultRowHeight="15" x14ac:dyDescent="0.25"/>
  <cols>
    <col min="1" max="1" width="23.85546875" bestFit="1" customWidth="1"/>
  </cols>
  <sheetData>
    <row r="1" spans="1:15" s="3" customFormat="1" ht="15.75" x14ac:dyDescent="0.25">
      <c r="A1" s="3" t="s">
        <v>5</v>
      </c>
      <c r="B1" s="6" t="s">
        <v>8</v>
      </c>
    </row>
    <row r="2" spans="1:15" s="3" customFormat="1" ht="12.75" x14ac:dyDescent="0.2">
      <c r="A2" s="3" t="s">
        <v>6</v>
      </c>
      <c r="B2" s="3" t="s">
        <v>7</v>
      </c>
    </row>
    <row r="3" spans="1:15" x14ac:dyDescent="0.25">
      <c r="A3" s="3" t="s">
        <v>14</v>
      </c>
      <c r="B3" s="3"/>
      <c r="I3" s="1"/>
      <c r="J3" s="1"/>
      <c r="K3" s="1"/>
      <c r="L3" s="1"/>
      <c r="M3" s="1"/>
      <c r="N3" s="1"/>
    </row>
    <row r="5" spans="1:15" x14ac:dyDescent="0.25">
      <c r="A5" s="1"/>
      <c r="B5" s="38" t="s">
        <v>59</v>
      </c>
      <c r="C5" s="38" t="s">
        <v>60</v>
      </c>
      <c r="D5" s="38" t="s">
        <v>61</v>
      </c>
      <c r="E5" s="38" t="s">
        <v>62</v>
      </c>
      <c r="F5" s="38" t="s">
        <v>63</v>
      </c>
      <c r="G5" s="38" t="s">
        <v>93</v>
      </c>
      <c r="H5" s="38"/>
      <c r="I5" s="1"/>
      <c r="J5" s="1"/>
      <c r="K5" s="1"/>
      <c r="L5" s="1"/>
      <c r="M5" s="1"/>
      <c r="N5" s="1"/>
      <c r="O5" s="1"/>
    </row>
    <row r="6" spans="1:15" x14ac:dyDescent="0.25">
      <c r="A6" s="1" t="s">
        <v>10</v>
      </c>
      <c r="B6" s="36">
        <v>64.150000000000006</v>
      </c>
      <c r="C6" s="36">
        <v>64.882000000000005</v>
      </c>
      <c r="D6" s="36">
        <v>63.2</v>
      </c>
      <c r="E6" s="2">
        <v>66.239313999999993</v>
      </c>
      <c r="F6" s="36">
        <v>70.742165</v>
      </c>
      <c r="G6" s="36">
        <v>71.460290419000003</v>
      </c>
      <c r="H6" s="2"/>
      <c r="I6" s="1"/>
      <c r="J6" s="1"/>
      <c r="K6" s="1"/>
      <c r="L6" s="1"/>
      <c r="M6" s="1"/>
      <c r="N6" s="1"/>
      <c r="O6" s="1"/>
    </row>
    <row r="7" spans="1:15" x14ac:dyDescent="0.25">
      <c r="A7" s="1" t="s">
        <v>16</v>
      </c>
      <c r="B7" s="36">
        <v>142.52199999999999</v>
      </c>
      <c r="C7" s="36">
        <v>149.03299999999999</v>
      </c>
      <c r="D7" s="36">
        <v>142.30000000000001</v>
      </c>
      <c r="E7" s="2">
        <v>155.816697</v>
      </c>
      <c r="F7" s="36">
        <v>172.69164699999999</v>
      </c>
      <c r="G7" s="36">
        <v>164.9595317198</v>
      </c>
      <c r="H7" s="2"/>
      <c r="I7" s="1"/>
      <c r="J7" s="1"/>
      <c r="K7" s="1"/>
      <c r="L7" s="1"/>
      <c r="M7" s="1"/>
      <c r="N7" s="1"/>
      <c r="O7" s="1"/>
    </row>
    <row r="8" spans="1:15" x14ac:dyDescent="0.25">
      <c r="A8" s="1" t="s">
        <v>12</v>
      </c>
      <c r="B8" s="36">
        <v>222.16991426344501</v>
      </c>
      <c r="C8" s="36">
        <v>229.6985296384205</v>
      </c>
      <c r="D8" s="36">
        <v>225.15822784810129</v>
      </c>
      <c r="E8" s="36">
        <v>235.23295697174643</v>
      </c>
      <c r="F8" s="36">
        <v>244.114167272093</v>
      </c>
      <c r="G8" s="36">
        <v>230.84083587203031</v>
      </c>
      <c r="H8" s="36"/>
      <c r="I8" s="1"/>
      <c r="J8" s="1"/>
      <c r="K8" s="1"/>
      <c r="L8" s="1"/>
      <c r="M8" s="1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5">
      <c r="M23" s="1"/>
      <c r="N23" s="1"/>
      <c r="O23" s="1"/>
    </row>
    <row r="24" spans="1:15" x14ac:dyDescent="0.25">
      <c r="M24" s="1"/>
      <c r="N24" s="1"/>
      <c r="O24" s="1"/>
    </row>
    <row r="25" spans="1:15" x14ac:dyDescent="0.25">
      <c r="M25" s="1"/>
      <c r="N25" s="1"/>
      <c r="O25" s="1"/>
    </row>
    <row r="26" spans="1:15" x14ac:dyDescent="0.25">
      <c r="M26" s="1"/>
      <c r="N26" s="1"/>
      <c r="O26" s="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FE4CE-E0AD-412D-BAAD-6F5B86A2402B}">
  <sheetPr codeName="Ark14"/>
  <dimension ref="A1:H19"/>
  <sheetViews>
    <sheetView workbookViewId="0"/>
  </sheetViews>
  <sheetFormatPr baseColWidth="10" defaultColWidth="11.42578125" defaultRowHeight="12.75" x14ac:dyDescent="0.2"/>
  <cols>
    <col min="1" max="1" width="39.7109375" style="3" customWidth="1"/>
    <col min="2" max="2" width="62" style="3" customWidth="1"/>
    <col min="3" max="16384" width="11.42578125" style="3"/>
  </cols>
  <sheetData>
    <row r="1" spans="1:8" ht="15.75" x14ac:dyDescent="0.25">
      <c r="A1" s="3" t="s">
        <v>5</v>
      </c>
      <c r="B1" s="45" t="s">
        <v>107</v>
      </c>
    </row>
    <row r="2" spans="1:8" x14ac:dyDescent="0.2">
      <c r="A2" s="3" t="s">
        <v>6</v>
      </c>
      <c r="B2" s="3" t="s">
        <v>7</v>
      </c>
    </row>
    <row r="3" spans="1:8" x14ac:dyDescent="0.2">
      <c r="A3" s="3" t="s">
        <v>14</v>
      </c>
      <c r="B3" s="1"/>
      <c r="C3" s="1"/>
      <c r="D3" s="1"/>
      <c r="E3" s="1"/>
      <c r="F3" s="1"/>
      <c r="G3" s="1"/>
      <c r="H3" s="1"/>
    </row>
    <row r="4" spans="1:8" x14ac:dyDescent="0.2">
      <c r="A4" s="1"/>
      <c r="B4" s="1"/>
      <c r="C4" s="1"/>
      <c r="D4" s="1"/>
      <c r="E4" s="1"/>
      <c r="F4" s="1"/>
      <c r="G4" s="1"/>
      <c r="H4" s="1"/>
    </row>
    <row r="5" spans="1:8" ht="15" x14ac:dyDescent="0.25">
      <c r="A5" t="s">
        <v>56</v>
      </c>
      <c r="B5" s="71">
        <v>28.417439162415629</v>
      </c>
      <c r="F5" s="1"/>
      <c r="G5" s="1"/>
      <c r="H5" s="1"/>
    </row>
    <row r="6" spans="1:8" ht="15" x14ac:dyDescent="0.25">
      <c r="A6" t="s">
        <v>55</v>
      </c>
      <c r="B6" s="71">
        <v>3.0958297873881926</v>
      </c>
      <c r="F6" s="1"/>
      <c r="G6" s="1"/>
      <c r="H6" s="1"/>
    </row>
    <row r="7" spans="1:8" ht="15" x14ac:dyDescent="0.25">
      <c r="A7" t="s">
        <v>52</v>
      </c>
      <c r="B7" s="71">
        <v>17.430521727900324</v>
      </c>
      <c r="F7" s="1"/>
      <c r="G7" s="1"/>
      <c r="H7" s="1"/>
    </row>
    <row r="8" spans="1:8" ht="14.25" customHeight="1" x14ac:dyDescent="0.25">
      <c r="A8" t="s">
        <v>57</v>
      </c>
      <c r="B8" s="71"/>
      <c r="F8" s="1"/>
      <c r="G8"/>
      <c r="H8" s="2"/>
    </row>
    <row r="9" spans="1:8" ht="15" x14ac:dyDescent="0.25">
      <c r="A9" s="73" t="s">
        <v>88</v>
      </c>
      <c r="B9" s="71">
        <v>15.544858022601204</v>
      </c>
      <c r="C9" s="37"/>
      <c r="F9" s="1"/>
      <c r="G9" s="1"/>
      <c r="H9" s="1"/>
    </row>
    <row r="10" spans="1:8" ht="15" customHeight="1" x14ac:dyDescent="0.25">
      <c r="A10" s="73" t="s">
        <v>89</v>
      </c>
      <c r="B10" s="71">
        <v>38.028461494423276</v>
      </c>
      <c r="F10" s="1"/>
      <c r="G10" s="1"/>
      <c r="H10" s="1"/>
    </row>
    <row r="11" spans="1:8" ht="15" x14ac:dyDescent="0.25">
      <c r="A11" s="73" t="s">
        <v>90</v>
      </c>
      <c r="B11" s="71">
        <v>-2.5171101965472298</v>
      </c>
      <c r="F11" s="1"/>
      <c r="G11" s="1"/>
      <c r="H11" s="1"/>
    </row>
    <row r="12" spans="1:8" x14ac:dyDescent="0.2">
      <c r="C12" s="37"/>
      <c r="F12" s="1"/>
      <c r="G12" s="1"/>
      <c r="H12" s="1"/>
    </row>
    <row r="13" spans="1:8" x14ac:dyDescent="0.2">
      <c r="F13" s="1"/>
      <c r="G13" s="1"/>
      <c r="H13" s="1"/>
    </row>
    <row r="14" spans="1:8" x14ac:dyDescent="0.2">
      <c r="F14" s="1"/>
      <c r="G14" s="1"/>
      <c r="H14" s="1"/>
    </row>
    <row r="15" spans="1:8" x14ac:dyDescent="0.2">
      <c r="F15" s="1"/>
      <c r="G15" s="1"/>
      <c r="H15" s="1"/>
    </row>
    <row r="16" spans="1:8" x14ac:dyDescent="0.2">
      <c r="F16" s="1"/>
      <c r="G16" s="1"/>
      <c r="H16" s="1"/>
    </row>
    <row r="17" spans="1:8" ht="15" customHeight="1" x14ac:dyDescent="0.2">
      <c r="F17" s="1"/>
      <c r="G17" s="1"/>
      <c r="H17" s="1"/>
    </row>
    <row r="18" spans="1:8" x14ac:dyDescent="0.2">
      <c r="F18" s="1"/>
      <c r="G18" s="1"/>
      <c r="H18" s="1"/>
    </row>
    <row r="19" spans="1:8" x14ac:dyDescent="0.2">
      <c r="A19" s="1"/>
      <c r="B19" s="2"/>
      <c r="C19" s="2"/>
      <c r="D19" s="1"/>
      <c r="E19" s="1"/>
      <c r="F19" s="1"/>
      <c r="G19" s="1"/>
      <c r="H19" s="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AF361-F2F8-4554-9F08-4286AE87ED4B}">
  <sheetPr codeName="Ark15"/>
  <dimension ref="A1:H18"/>
  <sheetViews>
    <sheetView workbookViewId="0"/>
  </sheetViews>
  <sheetFormatPr baseColWidth="10" defaultColWidth="11.42578125" defaultRowHeight="12.75" x14ac:dyDescent="0.2"/>
  <cols>
    <col min="1" max="1" width="47.5703125" style="3" bestFit="1" customWidth="1"/>
    <col min="2" max="2" width="11.42578125" style="3" customWidth="1"/>
    <col min="3" max="16384" width="11.42578125" style="3"/>
  </cols>
  <sheetData>
    <row r="1" spans="1:8" ht="15.75" x14ac:dyDescent="0.25">
      <c r="A1" s="3" t="s">
        <v>5</v>
      </c>
      <c r="B1" s="45" t="s">
        <v>20</v>
      </c>
    </row>
    <row r="2" spans="1:8" x14ac:dyDescent="0.2">
      <c r="A2" s="3" t="s">
        <v>6</v>
      </c>
      <c r="B2" s="3" t="s">
        <v>7</v>
      </c>
    </row>
    <row r="3" spans="1:8" x14ac:dyDescent="0.2">
      <c r="A3" s="3" t="s">
        <v>14</v>
      </c>
      <c r="B3" s="1"/>
      <c r="C3" s="1"/>
      <c r="D3" s="1"/>
      <c r="E3" s="1"/>
      <c r="F3" s="1"/>
      <c r="G3" s="1"/>
      <c r="H3" s="1"/>
    </row>
    <row r="4" spans="1:8" x14ac:dyDescent="0.2">
      <c r="A4" s="1"/>
      <c r="B4" s="1"/>
      <c r="C4" s="1"/>
      <c r="D4" s="1"/>
      <c r="E4" s="1"/>
      <c r="F4" s="1"/>
      <c r="G4" s="1"/>
      <c r="H4" s="1"/>
    </row>
    <row r="5" spans="1:8" x14ac:dyDescent="0.2">
      <c r="B5" s="3" t="s">
        <v>59</v>
      </c>
      <c r="C5" s="3" t="s">
        <v>60</v>
      </c>
      <c r="D5" s="3" t="s">
        <v>61</v>
      </c>
      <c r="E5" s="3" t="s">
        <v>62</v>
      </c>
      <c r="F5" s="74" t="s">
        <v>63</v>
      </c>
      <c r="G5" s="3" t="s">
        <v>93</v>
      </c>
    </row>
    <row r="6" spans="1:8" x14ac:dyDescent="0.2">
      <c r="A6" s="3" t="s">
        <v>91</v>
      </c>
      <c r="B6" s="75">
        <v>22.039000000000001</v>
      </c>
      <c r="C6" s="75">
        <v>22.742999999999999</v>
      </c>
      <c r="D6" s="75">
        <v>24.364999999999998</v>
      </c>
      <c r="E6" s="115">
        <v>25.955546999999999</v>
      </c>
      <c r="F6" s="115">
        <v>27.875378000000001</v>
      </c>
      <c r="G6" s="115">
        <v>28.753307017999994</v>
      </c>
    </row>
    <row r="7" spans="1:8" x14ac:dyDescent="0.2">
      <c r="A7" s="3" t="s">
        <v>15</v>
      </c>
      <c r="B7" s="53">
        <v>64.150000000000006</v>
      </c>
      <c r="C7" s="53">
        <v>64.882000000000005</v>
      </c>
      <c r="D7" s="53">
        <v>63.2</v>
      </c>
      <c r="E7" s="115">
        <v>66.239313999999993</v>
      </c>
      <c r="F7" s="115">
        <v>70.742165</v>
      </c>
      <c r="G7" s="115">
        <v>71.460290419000003</v>
      </c>
    </row>
    <row r="8" spans="1:8" x14ac:dyDescent="0.2">
      <c r="A8" s="3" t="s">
        <v>92</v>
      </c>
      <c r="B8" s="53">
        <f t="shared" ref="B8:G8" si="0">B6/B7*100</f>
        <v>34.355416991426345</v>
      </c>
      <c r="C8" s="53">
        <f t="shared" si="0"/>
        <v>35.052865201442614</v>
      </c>
      <c r="D8" s="53">
        <f t="shared" si="0"/>
        <v>38.552215189873415</v>
      </c>
      <c r="E8" s="99">
        <f t="shared" si="0"/>
        <v>39.184504537592282</v>
      </c>
      <c r="F8" s="99">
        <f t="shared" si="0"/>
        <v>39.404191262735601</v>
      </c>
      <c r="G8" s="99">
        <f t="shared" si="0"/>
        <v>40.236762052614061</v>
      </c>
    </row>
    <row r="9" spans="1:8" ht="14.25" customHeight="1" x14ac:dyDescent="0.2"/>
    <row r="10" spans="1:8" x14ac:dyDescent="0.2">
      <c r="E10" s="109"/>
    </row>
    <row r="11" spans="1:8" ht="15" customHeight="1" x14ac:dyDescent="0.2"/>
    <row r="18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837F8-8EE0-4C8F-9E0C-C4A7D2AB602A}">
  <sheetPr codeName="Ark18"/>
  <dimension ref="A1:K40"/>
  <sheetViews>
    <sheetView workbookViewId="0"/>
  </sheetViews>
  <sheetFormatPr baseColWidth="10" defaultColWidth="11.42578125" defaultRowHeight="12.75" x14ac:dyDescent="0.2"/>
  <cols>
    <col min="1" max="1" width="14.42578125" style="3" customWidth="1"/>
    <col min="2" max="2" width="20.42578125" style="3" customWidth="1"/>
    <col min="3" max="3" width="17.5703125" style="3" bestFit="1" customWidth="1"/>
    <col min="4" max="4" width="24.42578125" style="3" bestFit="1" customWidth="1"/>
    <col min="5" max="16384" width="11.42578125" style="3"/>
  </cols>
  <sheetData>
    <row r="1" spans="1:11" ht="15.75" x14ac:dyDescent="0.25">
      <c r="A1" s="3" t="s">
        <v>5</v>
      </c>
      <c r="B1" s="6" t="s">
        <v>13</v>
      </c>
    </row>
    <row r="2" spans="1:11" x14ac:dyDescent="0.2">
      <c r="A2" s="3" t="s">
        <v>6</v>
      </c>
      <c r="B2" s="3" t="s">
        <v>7</v>
      </c>
    </row>
    <row r="3" spans="1:11" x14ac:dyDescent="0.2">
      <c r="A3" s="3" t="s">
        <v>14</v>
      </c>
    </row>
    <row r="6" spans="1:11" x14ac:dyDescent="0.2">
      <c r="A6" s="1"/>
      <c r="B6" s="1" t="s">
        <v>15</v>
      </c>
      <c r="C6" s="1" t="s">
        <v>16</v>
      </c>
      <c r="D6" s="1" t="s">
        <v>17</v>
      </c>
    </row>
    <row r="7" spans="1:11" x14ac:dyDescent="0.2">
      <c r="A7" s="38" t="s">
        <v>0</v>
      </c>
      <c r="B7" s="77">
        <v>38.033997144000018</v>
      </c>
      <c r="C7" s="77">
        <v>69.164906235000018</v>
      </c>
      <c r="D7" s="77">
        <v>181.85021672356885</v>
      </c>
    </row>
    <row r="8" spans="1:11" x14ac:dyDescent="0.2">
      <c r="A8" s="38" t="s">
        <v>1</v>
      </c>
      <c r="B8" s="77">
        <v>37.696348856000007</v>
      </c>
      <c r="C8" s="77">
        <v>71.527952452000008</v>
      </c>
      <c r="D8" s="77">
        <v>189.74769340456996</v>
      </c>
      <c r="E8" s="7"/>
      <c r="F8" s="7"/>
      <c r="G8" s="7"/>
      <c r="H8" s="7"/>
      <c r="I8" s="7"/>
      <c r="J8" s="7"/>
      <c r="K8" s="7"/>
    </row>
    <row r="9" spans="1:11" x14ac:dyDescent="0.2">
      <c r="A9" s="38" t="s">
        <v>2</v>
      </c>
      <c r="B9" s="77">
        <v>38.947948986999997</v>
      </c>
      <c r="C9" s="77">
        <v>74.658029744999993</v>
      </c>
      <c r="D9" s="77">
        <v>191.68667846904921</v>
      </c>
      <c r="E9" s="7"/>
      <c r="F9" s="7"/>
      <c r="G9" s="7"/>
      <c r="H9" s="7"/>
      <c r="I9" s="7"/>
      <c r="J9" s="7"/>
      <c r="K9" s="7"/>
    </row>
    <row r="10" spans="1:11" x14ac:dyDescent="0.2">
      <c r="A10" s="38" t="s">
        <v>3</v>
      </c>
      <c r="B10" s="77">
        <v>35.180415680000017</v>
      </c>
      <c r="C10" s="77">
        <v>75.233451274000018</v>
      </c>
      <c r="D10" s="77">
        <v>213.85037618179723</v>
      </c>
      <c r="E10" s="7"/>
      <c r="F10" s="7"/>
      <c r="G10" s="7"/>
      <c r="H10" s="7"/>
      <c r="I10" s="7"/>
      <c r="J10" s="7"/>
      <c r="K10" s="7"/>
    </row>
    <row r="11" spans="1:11" x14ac:dyDescent="0.2">
      <c r="A11" s="38" t="s">
        <v>4</v>
      </c>
      <c r="B11" s="77">
        <v>35.607714429000005</v>
      </c>
      <c r="C11" s="77">
        <v>83.85321320099996</v>
      </c>
      <c r="D11" s="77">
        <v>235.49170326053658</v>
      </c>
    </row>
    <row r="12" spans="1:11" x14ac:dyDescent="0.2">
      <c r="A12" s="38" t="s">
        <v>19</v>
      </c>
      <c r="B12" s="77">
        <v>37.746403277999995</v>
      </c>
      <c r="C12" s="77">
        <v>80.007645167999968</v>
      </c>
      <c r="D12" s="77">
        <v>211.96097699361835</v>
      </c>
    </row>
    <row r="13" spans="1:11" x14ac:dyDescent="0.2">
      <c r="A13" s="38" t="s">
        <v>94</v>
      </c>
      <c r="B13" s="77">
        <v>40.827909704000007</v>
      </c>
      <c r="C13" s="77">
        <v>84.542482368400002</v>
      </c>
      <c r="D13" s="77">
        <v>207.07031778341849</v>
      </c>
      <c r="E13" s="78"/>
    </row>
    <row r="15" spans="1:11" x14ac:dyDescent="0.2">
      <c r="B15" s="96"/>
      <c r="C15" s="96"/>
      <c r="D15" s="96"/>
    </row>
    <row r="16" spans="1:11" x14ac:dyDescent="0.2">
      <c r="B16" s="82"/>
      <c r="C16" s="7"/>
      <c r="D16" s="82"/>
    </row>
    <row r="34" spans="6:8" x14ac:dyDescent="0.2">
      <c r="F34" s="7"/>
      <c r="G34" s="7"/>
      <c r="H34" s="7"/>
    </row>
    <row r="35" spans="6:8" x14ac:dyDescent="0.2">
      <c r="F35" s="7"/>
      <c r="G35" s="7"/>
      <c r="H35" s="7"/>
    </row>
    <row r="36" spans="6:8" x14ac:dyDescent="0.2">
      <c r="F36" s="7"/>
      <c r="G36" s="7"/>
      <c r="H36" s="7"/>
    </row>
    <row r="37" spans="6:8" x14ac:dyDescent="0.2">
      <c r="F37" s="7"/>
      <c r="G37" s="7"/>
      <c r="H37" s="7"/>
    </row>
    <row r="38" spans="6:8" x14ac:dyDescent="0.2">
      <c r="F38" s="7"/>
      <c r="G38" s="7"/>
      <c r="H38" s="7"/>
    </row>
    <row r="39" spans="6:8" x14ac:dyDescent="0.2">
      <c r="F39" s="7"/>
      <c r="G39" s="7"/>
      <c r="H39" s="7"/>
    </row>
    <row r="40" spans="6:8" x14ac:dyDescent="0.2">
      <c r="F40" s="7"/>
      <c r="G40" s="7"/>
      <c r="H40" s="7"/>
    </row>
  </sheetData>
  <phoneticPr fontId="19" type="noConversion"/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D8819-B756-45CF-94B7-FF2A85F944AD}">
  <dimension ref="A1:P223"/>
  <sheetViews>
    <sheetView zoomScaleNormal="100" workbookViewId="0"/>
  </sheetViews>
  <sheetFormatPr baseColWidth="10" defaultColWidth="11.42578125" defaultRowHeight="12.75" x14ac:dyDescent="0.2"/>
  <cols>
    <col min="1" max="1" width="10" style="84" bestFit="1" customWidth="1"/>
    <col min="2" max="2" width="10" style="84" customWidth="1"/>
    <col min="3" max="3" width="16.28515625" style="84" customWidth="1"/>
    <col min="4" max="4" width="16.140625" style="86" bestFit="1" customWidth="1"/>
    <col min="5" max="5" width="16.140625" style="84" bestFit="1" customWidth="1"/>
    <col min="6" max="6" width="14.28515625" style="84" bestFit="1" customWidth="1"/>
    <col min="7" max="7" width="14.28515625" style="84" customWidth="1"/>
    <col min="8" max="16384" width="11.42578125" style="84"/>
  </cols>
  <sheetData>
    <row r="1" spans="1:16" ht="15.75" x14ac:dyDescent="0.25">
      <c r="A1" s="84" t="s">
        <v>5</v>
      </c>
      <c r="B1" s="85" t="s">
        <v>101</v>
      </c>
    </row>
    <row r="2" spans="1:16" x14ac:dyDescent="0.2">
      <c r="A2" s="84" t="s">
        <v>6</v>
      </c>
      <c r="B2" s="84" t="s">
        <v>7</v>
      </c>
    </row>
    <row r="3" spans="1:16" x14ac:dyDescent="0.2">
      <c r="A3" s="84" t="s">
        <v>14</v>
      </c>
    </row>
    <row r="6" spans="1:16" x14ac:dyDescent="0.2">
      <c r="A6" s="84" t="s">
        <v>102</v>
      </c>
      <c r="B6" s="84" t="s">
        <v>103</v>
      </c>
      <c r="C6" s="87" t="s">
        <v>104</v>
      </c>
    </row>
    <row r="7" spans="1:16" x14ac:dyDescent="0.2">
      <c r="A7" s="88">
        <v>563.23837128260504</v>
      </c>
      <c r="B7" s="88">
        <f>MEDIAN($A$7:$A$53)</f>
        <v>244.50672080766401</v>
      </c>
      <c r="D7" s="88"/>
      <c r="E7" s="88"/>
      <c r="F7" s="88"/>
      <c r="J7" s="88"/>
      <c r="K7" s="88"/>
      <c r="L7" s="88"/>
      <c r="N7" s="88"/>
      <c r="O7" s="88"/>
      <c r="P7" s="88"/>
    </row>
    <row r="8" spans="1:16" x14ac:dyDescent="0.2">
      <c r="A8" s="88">
        <v>416.81785654654999</v>
      </c>
      <c r="B8" s="88">
        <f t="shared" ref="B8:B53" si="0">MEDIAN($A$7:$A$53)</f>
        <v>244.50672080766401</v>
      </c>
      <c r="D8" s="88"/>
      <c r="E8" s="88"/>
      <c r="F8" s="88"/>
      <c r="J8" s="88"/>
      <c r="K8" s="88"/>
      <c r="L8" s="88"/>
      <c r="N8" s="88"/>
      <c r="O8" s="88"/>
    </row>
    <row r="9" spans="1:16" x14ac:dyDescent="0.2">
      <c r="A9" s="88">
        <v>411.52788077495501</v>
      </c>
      <c r="B9" s="88">
        <f t="shared" si="0"/>
        <v>244.50672080766401</v>
      </c>
      <c r="D9" s="88"/>
      <c r="E9" s="88"/>
      <c r="F9" s="88"/>
      <c r="J9" s="88"/>
      <c r="K9" s="88"/>
      <c r="L9" s="88"/>
      <c r="N9" s="88"/>
      <c r="O9" s="88"/>
    </row>
    <row r="10" spans="1:16" x14ac:dyDescent="0.2">
      <c r="A10" s="88">
        <v>385.77959594787598</v>
      </c>
      <c r="B10" s="88">
        <f t="shared" si="0"/>
        <v>244.50672080766401</v>
      </c>
      <c r="D10" s="88"/>
      <c r="E10" s="88"/>
      <c r="F10" s="88"/>
      <c r="J10" s="88"/>
      <c r="K10" s="88"/>
      <c r="L10" s="88"/>
      <c r="N10" s="88"/>
      <c r="O10" s="88"/>
    </row>
    <row r="11" spans="1:16" x14ac:dyDescent="0.2">
      <c r="A11" s="88">
        <v>382.358639048523</v>
      </c>
      <c r="B11" s="88">
        <f t="shared" si="0"/>
        <v>244.50672080766401</v>
      </c>
      <c r="D11" s="88"/>
      <c r="E11" s="88"/>
      <c r="F11" s="88"/>
      <c r="J11" s="88"/>
      <c r="K11" s="88"/>
      <c r="L11" s="88"/>
      <c r="N11" s="88"/>
      <c r="O11" s="88"/>
    </row>
    <row r="12" spans="1:16" x14ac:dyDescent="0.2">
      <c r="A12" s="88">
        <v>377.77576655978902</v>
      </c>
      <c r="B12" s="88">
        <f t="shared" si="0"/>
        <v>244.50672080766401</v>
      </c>
      <c r="D12" s="88"/>
      <c r="E12" s="88"/>
      <c r="F12" s="88"/>
      <c r="J12" s="88"/>
      <c r="K12" s="88"/>
      <c r="L12" s="88"/>
      <c r="N12" s="88"/>
      <c r="O12" s="88"/>
    </row>
    <row r="13" spans="1:16" x14ac:dyDescent="0.2">
      <c r="A13" s="88">
        <v>373.45986629723899</v>
      </c>
      <c r="B13" s="88">
        <f t="shared" si="0"/>
        <v>244.50672080766401</v>
      </c>
      <c r="D13" s="88"/>
      <c r="E13" s="88"/>
      <c r="F13" s="88"/>
      <c r="J13" s="88"/>
      <c r="K13" s="88"/>
      <c r="L13" s="88"/>
      <c r="N13" s="88"/>
      <c r="O13" s="88"/>
    </row>
    <row r="14" spans="1:16" x14ac:dyDescent="0.2">
      <c r="A14" s="88">
        <v>369.650413365345</v>
      </c>
      <c r="B14" s="88">
        <f t="shared" si="0"/>
        <v>244.50672080766401</v>
      </c>
      <c r="D14" s="88"/>
      <c r="E14" s="88"/>
      <c r="F14" s="88"/>
      <c r="J14" s="88"/>
      <c r="K14" s="88"/>
      <c r="L14" s="88"/>
      <c r="N14" s="88"/>
      <c r="O14" s="88"/>
    </row>
    <row r="15" spans="1:16" x14ac:dyDescent="0.2">
      <c r="A15" s="88">
        <v>343.32169989063198</v>
      </c>
      <c r="B15" s="88">
        <f t="shared" si="0"/>
        <v>244.50672080766401</v>
      </c>
      <c r="D15" s="88"/>
      <c r="E15" s="88"/>
      <c r="F15" s="88"/>
      <c r="J15" s="88"/>
      <c r="K15" s="88"/>
      <c r="L15" s="88"/>
      <c r="N15" s="88"/>
      <c r="O15" s="88"/>
    </row>
    <row r="16" spans="1:16" x14ac:dyDescent="0.2">
      <c r="A16" s="88">
        <v>339.74270047182199</v>
      </c>
      <c r="B16" s="88">
        <f t="shared" si="0"/>
        <v>244.50672080766401</v>
      </c>
      <c r="D16" s="88"/>
      <c r="E16" s="88"/>
      <c r="F16" s="88"/>
      <c r="J16" s="88"/>
      <c r="K16" s="88"/>
      <c r="L16" s="88"/>
      <c r="N16" s="88"/>
      <c r="O16" s="88"/>
    </row>
    <row r="17" spans="1:15" x14ac:dyDescent="0.2">
      <c r="A17" s="88">
        <v>338.40621659713401</v>
      </c>
      <c r="B17" s="88">
        <f t="shared" si="0"/>
        <v>244.50672080766401</v>
      </c>
      <c r="D17" s="88"/>
      <c r="E17" s="88"/>
      <c r="F17" s="88"/>
      <c r="J17" s="88"/>
      <c r="K17" s="88"/>
      <c r="L17" s="88"/>
      <c r="N17" s="88"/>
      <c r="O17" s="88"/>
    </row>
    <row r="18" spans="1:15" x14ac:dyDescent="0.2">
      <c r="A18" s="88">
        <v>315.21465226368701</v>
      </c>
      <c r="B18" s="88">
        <f t="shared" si="0"/>
        <v>244.50672080766401</v>
      </c>
      <c r="D18" s="88"/>
      <c r="E18" s="88"/>
      <c r="F18" s="88"/>
      <c r="J18" s="88"/>
      <c r="K18" s="88"/>
      <c r="L18" s="88"/>
      <c r="N18" s="88"/>
      <c r="O18" s="88"/>
    </row>
    <row r="19" spans="1:15" x14ac:dyDescent="0.2">
      <c r="A19" s="88">
        <v>298.950024976473</v>
      </c>
      <c r="B19" s="88">
        <f t="shared" si="0"/>
        <v>244.50672080766401</v>
      </c>
      <c r="D19" s="88"/>
      <c r="E19" s="88"/>
      <c r="F19" s="88"/>
      <c r="J19" s="88"/>
      <c r="K19" s="88"/>
      <c r="L19" s="88"/>
      <c r="N19" s="88"/>
      <c r="O19" s="88"/>
    </row>
    <row r="20" spans="1:15" x14ac:dyDescent="0.2">
      <c r="A20" s="88">
        <v>291.63089963199599</v>
      </c>
      <c r="B20" s="88">
        <f t="shared" si="0"/>
        <v>244.50672080766401</v>
      </c>
      <c r="D20" s="88"/>
      <c r="E20" s="88"/>
      <c r="F20" s="88"/>
      <c r="J20" s="88"/>
      <c r="K20" s="88"/>
      <c r="L20" s="88"/>
      <c r="N20" s="88"/>
      <c r="O20" s="88"/>
    </row>
    <row r="21" spans="1:15" x14ac:dyDescent="0.2">
      <c r="A21" s="88">
        <v>282.73068553790898</v>
      </c>
      <c r="B21" s="88">
        <f t="shared" si="0"/>
        <v>244.50672080766401</v>
      </c>
      <c r="D21" s="88"/>
      <c r="E21" s="88"/>
      <c r="F21" s="88"/>
      <c r="J21" s="88"/>
      <c r="K21" s="88"/>
      <c r="L21" s="88"/>
      <c r="N21" s="88"/>
      <c r="O21" s="88"/>
    </row>
    <row r="22" spans="1:15" x14ac:dyDescent="0.2">
      <c r="A22" s="88">
        <v>279.044675135501</v>
      </c>
      <c r="B22" s="88">
        <f t="shared" si="0"/>
        <v>244.50672080766401</v>
      </c>
      <c r="D22" s="88"/>
      <c r="E22" s="88"/>
      <c r="F22" s="88"/>
      <c r="J22" s="88"/>
      <c r="K22" s="88"/>
      <c r="L22" s="88"/>
      <c r="N22" s="88"/>
      <c r="O22" s="88"/>
    </row>
    <row r="23" spans="1:15" x14ac:dyDescent="0.2">
      <c r="A23" s="88">
        <v>276.75631188938701</v>
      </c>
      <c r="B23" s="88">
        <f t="shared" si="0"/>
        <v>244.50672080766401</v>
      </c>
      <c r="D23" s="88"/>
      <c r="E23" s="88"/>
      <c r="F23" s="88"/>
      <c r="J23" s="88"/>
      <c r="K23" s="88"/>
      <c r="L23" s="88"/>
      <c r="N23" s="88"/>
      <c r="O23" s="88"/>
    </row>
    <row r="24" spans="1:15" x14ac:dyDescent="0.2">
      <c r="A24" s="88">
        <v>275.70360954482402</v>
      </c>
      <c r="B24" s="88">
        <f t="shared" si="0"/>
        <v>244.50672080766401</v>
      </c>
      <c r="D24" s="88"/>
      <c r="E24" s="88"/>
      <c r="F24" s="88"/>
      <c r="J24" s="88"/>
      <c r="K24" s="88"/>
      <c r="L24" s="88"/>
      <c r="N24" s="88"/>
      <c r="O24" s="88"/>
    </row>
    <row r="25" spans="1:15" x14ac:dyDescent="0.2">
      <c r="A25" s="88">
        <v>269.01938367722698</v>
      </c>
      <c r="B25" s="88">
        <f t="shared" si="0"/>
        <v>244.50672080766401</v>
      </c>
      <c r="D25" s="88"/>
      <c r="E25" s="88"/>
      <c r="F25" s="88"/>
      <c r="J25" s="88"/>
      <c r="K25" s="88"/>
      <c r="L25" s="88"/>
      <c r="N25" s="88"/>
      <c r="O25" s="88"/>
    </row>
    <row r="26" spans="1:15" x14ac:dyDescent="0.2">
      <c r="A26" s="88">
        <v>258.02856420630201</v>
      </c>
      <c r="B26" s="88">
        <f t="shared" si="0"/>
        <v>244.50672080766401</v>
      </c>
      <c r="D26" s="88"/>
      <c r="E26" s="88"/>
      <c r="F26" s="88"/>
      <c r="J26" s="88"/>
      <c r="K26" s="88"/>
      <c r="L26" s="88"/>
      <c r="N26" s="88"/>
      <c r="O26" s="88"/>
    </row>
    <row r="27" spans="1:15" x14ac:dyDescent="0.2">
      <c r="A27" s="88">
        <v>257.00505422389</v>
      </c>
      <c r="B27" s="88">
        <f t="shared" si="0"/>
        <v>244.50672080766401</v>
      </c>
      <c r="D27" s="88"/>
      <c r="E27" s="88"/>
      <c r="F27" s="88"/>
      <c r="J27" s="88"/>
      <c r="K27" s="88"/>
      <c r="L27" s="88"/>
      <c r="N27" s="88"/>
      <c r="O27" s="88"/>
    </row>
    <row r="28" spans="1:15" x14ac:dyDescent="0.2">
      <c r="A28" s="88">
        <v>255.517624215849</v>
      </c>
      <c r="B28" s="88">
        <f t="shared" si="0"/>
        <v>244.50672080766401</v>
      </c>
      <c r="C28" s="88">
        <v>255.517624215849</v>
      </c>
      <c r="D28" s="88"/>
      <c r="E28" s="88"/>
      <c r="F28" s="88"/>
      <c r="J28" s="88"/>
      <c r="K28" s="88"/>
      <c r="L28" s="88"/>
      <c r="M28" s="88"/>
      <c r="N28" s="88"/>
      <c r="O28" s="88"/>
    </row>
    <row r="29" spans="1:15" x14ac:dyDescent="0.2">
      <c r="A29" s="88">
        <v>250.57821459980599</v>
      </c>
      <c r="B29" s="88">
        <f t="shared" si="0"/>
        <v>244.50672080766401</v>
      </c>
      <c r="D29" s="88"/>
      <c r="E29" s="88"/>
      <c r="F29" s="88"/>
      <c r="J29" s="88"/>
      <c r="K29" s="88"/>
      <c r="L29" s="88"/>
      <c r="N29" s="88"/>
      <c r="O29" s="88"/>
    </row>
    <row r="30" spans="1:15" x14ac:dyDescent="0.2">
      <c r="A30" s="88">
        <v>244.50672080766401</v>
      </c>
      <c r="B30" s="88">
        <f t="shared" si="0"/>
        <v>244.50672080766401</v>
      </c>
      <c r="D30" s="88"/>
      <c r="E30" s="88"/>
      <c r="F30" s="88"/>
      <c r="J30" s="88"/>
      <c r="K30" s="88"/>
      <c r="L30" s="88"/>
      <c r="N30" s="88"/>
      <c r="O30" s="88"/>
    </row>
    <row r="31" spans="1:15" x14ac:dyDescent="0.2">
      <c r="A31" s="88">
        <v>239.292401477819</v>
      </c>
      <c r="B31" s="88">
        <f t="shared" si="0"/>
        <v>244.50672080766401</v>
      </c>
      <c r="D31" s="88"/>
      <c r="E31" s="88"/>
      <c r="F31" s="88"/>
      <c r="J31" s="88"/>
      <c r="K31" s="88"/>
      <c r="L31" s="88"/>
      <c r="N31" s="88"/>
      <c r="O31" s="88"/>
    </row>
    <row r="32" spans="1:15" x14ac:dyDescent="0.2">
      <c r="A32" s="88">
        <v>228.46907882291899</v>
      </c>
      <c r="B32" s="88">
        <f t="shared" si="0"/>
        <v>244.50672080766401</v>
      </c>
      <c r="D32" s="88"/>
      <c r="E32" s="88"/>
      <c r="F32" s="88"/>
      <c r="J32" s="88"/>
      <c r="K32" s="88"/>
      <c r="L32" s="88"/>
      <c r="N32" s="88"/>
      <c r="O32" s="88"/>
    </row>
    <row r="33" spans="1:15" x14ac:dyDescent="0.2">
      <c r="A33" s="88">
        <v>224.00889305093801</v>
      </c>
      <c r="B33" s="88">
        <f t="shared" si="0"/>
        <v>244.50672080766401</v>
      </c>
      <c r="C33" s="88">
        <v>224.00889305093801</v>
      </c>
      <c r="D33" s="88"/>
      <c r="E33" s="88"/>
      <c r="F33" s="88"/>
      <c r="J33" s="88"/>
      <c r="K33" s="88"/>
      <c r="L33" s="88"/>
      <c r="M33" s="88"/>
      <c r="N33" s="88"/>
      <c r="O33" s="88"/>
    </row>
    <row r="34" spans="1:15" x14ac:dyDescent="0.2">
      <c r="A34" s="88">
        <v>222.36569637396801</v>
      </c>
      <c r="B34" s="88">
        <f t="shared" si="0"/>
        <v>244.50672080766401</v>
      </c>
      <c r="D34" s="88"/>
      <c r="E34" s="88"/>
      <c r="F34" s="88"/>
      <c r="J34" s="88"/>
      <c r="K34" s="88"/>
      <c r="L34" s="88"/>
      <c r="N34" s="88"/>
      <c r="O34" s="88"/>
    </row>
    <row r="35" spans="1:15" x14ac:dyDescent="0.2">
      <c r="A35" s="88">
        <v>221.78830174555301</v>
      </c>
      <c r="B35" s="88">
        <f t="shared" si="0"/>
        <v>244.50672080766401</v>
      </c>
      <c r="D35" s="88"/>
      <c r="E35" s="88"/>
      <c r="F35" s="88"/>
      <c r="J35" s="88"/>
      <c r="K35" s="88"/>
      <c r="L35" s="88"/>
      <c r="N35" s="88"/>
      <c r="O35" s="88"/>
    </row>
    <row r="36" spans="1:15" x14ac:dyDescent="0.2">
      <c r="A36" s="88">
        <v>216.293538825647</v>
      </c>
      <c r="B36" s="88">
        <f t="shared" si="0"/>
        <v>244.50672080766401</v>
      </c>
      <c r="D36" s="88"/>
      <c r="E36" s="88"/>
      <c r="F36" s="88"/>
      <c r="J36" s="88"/>
      <c r="K36" s="88"/>
      <c r="L36" s="88"/>
      <c r="N36" s="88"/>
      <c r="O36" s="88"/>
    </row>
    <row r="37" spans="1:15" x14ac:dyDescent="0.2">
      <c r="A37" s="88">
        <v>206.73840468190301</v>
      </c>
      <c r="B37" s="88">
        <f t="shared" si="0"/>
        <v>244.50672080766401</v>
      </c>
      <c r="C37" s="88">
        <v>206.73840468190301</v>
      </c>
      <c r="D37" s="88"/>
      <c r="E37" s="88"/>
      <c r="F37" s="88"/>
      <c r="J37" s="88"/>
      <c r="K37" s="88"/>
      <c r="L37" s="88"/>
      <c r="M37" s="88"/>
      <c r="N37" s="88"/>
      <c r="O37" s="88"/>
    </row>
    <row r="38" spans="1:15" x14ac:dyDescent="0.2">
      <c r="A38" s="88">
        <v>206.34798871406699</v>
      </c>
      <c r="B38" s="88">
        <f t="shared" si="0"/>
        <v>244.50672080766401</v>
      </c>
      <c r="C38" s="88">
        <v>206.34798871406699</v>
      </c>
      <c r="D38" s="88"/>
      <c r="E38" s="88"/>
      <c r="F38" s="88"/>
      <c r="J38" s="88"/>
      <c r="K38" s="88"/>
      <c r="L38" s="88"/>
      <c r="M38" s="88"/>
      <c r="N38" s="88"/>
      <c r="O38" s="88"/>
    </row>
    <row r="39" spans="1:15" x14ac:dyDescent="0.2">
      <c r="A39" s="88">
        <v>205.17004471203899</v>
      </c>
      <c r="B39" s="88">
        <f t="shared" si="0"/>
        <v>244.50672080766401</v>
      </c>
      <c r="C39" s="88">
        <v>205.17004471203899</v>
      </c>
      <c r="D39" s="88"/>
      <c r="E39" s="88"/>
      <c r="F39" s="88"/>
      <c r="J39" s="88"/>
      <c r="K39" s="88"/>
      <c r="L39" s="88"/>
      <c r="M39" s="88"/>
      <c r="N39" s="88"/>
      <c r="O39" s="88"/>
    </row>
    <row r="40" spans="1:15" x14ac:dyDescent="0.2">
      <c r="A40" s="88">
        <v>195.70310740146601</v>
      </c>
      <c r="B40" s="88">
        <f t="shared" si="0"/>
        <v>244.50672080766401</v>
      </c>
      <c r="C40" s="88">
        <v>195.70310740146601</v>
      </c>
      <c r="D40" s="88"/>
      <c r="E40" s="88"/>
      <c r="F40" s="88"/>
      <c r="J40" s="88"/>
      <c r="K40" s="88"/>
      <c r="L40" s="88"/>
      <c r="M40" s="88"/>
      <c r="N40" s="88"/>
      <c r="O40" s="88"/>
    </row>
    <row r="41" spans="1:15" x14ac:dyDescent="0.2">
      <c r="A41" s="88">
        <v>187.593570477817</v>
      </c>
      <c r="B41" s="88">
        <f t="shared" si="0"/>
        <v>244.50672080766401</v>
      </c>
      <c r="C41" s="88">
        <v>187.593570477817</v>
      </c>
      <c r="D41" s="88"/>
      <c r="E41" s="88"/>
      <c r="F41" s="88"/>
      <c r="J41" s="88"/>
      <c r="K41" s="88"/>
      <c r="L41" s="88"/>
      <c r="M41" s="88"/>
      <c r="N41" s="88"/>
      <c r="O41" s="88"/>
    </row>
    <row r="42" spans="1:15" x14ac:dyDescent="0.2">
      <c r="A42" s="88">
        <v>184.62850444436901</v>
      </c>
      <c r="B42" s="88">
        <f t="shared" si="0"/>
        <v>244.50672080766401</v>
      </c>
      <c r="D42" s="88"/>
      <c r="E42" s="88"/>
      <c r="F42" s="88"/>
      <c r="J42" s="88"/>
      <c r="K42" s="88"/>
      <c r="L42" s="88"/>
      <c r="N42" s="88"/>
      <c r="O42" s="88"/>
    </row>
    <row r="43" spans="1:15" x14ac:dyDescent="0.2">
      <c r="A43" s="88">
        <v>184.22552171573199</v>
      </c>
      <c r="B43" s="88">
        <f t="shared" si="0"/>
        <v>244.50672080766401</v>
      </c>
      <c r="D43" s="88"/>
      <c r="E43" s="88"/>
      <c r="F43" s="88"/>
      <c r="J43" s="88"/>
      <c r="K43" s="88"/>
      <c r="L43" s="88"/>
      <c r="N43" s="88"/>
      <c r="O43" s="88"/>
    </row>
    <row r="44" spans="1:15" x14ac:dyDescent="0.2">
      <c r="A44" s="88">
        <v>183.21337772055401</v>
      </c>
      <c r="B44" s="88">
        <f t="shared" si="0"/>
        <v>244.50672080766401</v>
      </c>
      <c r="D44" s="88"/>
      <c r="E44" s="88"/>
      <c r="F44" s="88"/>
      <c r="J44" s="88"/>
      <c r="K44" s="88"/>
      <c r="L44" s="88"/>
      <c r="N44" s="88"/>
      <c r="O44" s="88"/>
    </row>
    <row r="45" spans="1:15" x14ac:dyDescent="0.2">
      <c r="A45" s="88">
        <v>180.69419518364199</v>
      </c>
      <c r="B45" s="88">
        <f t="shared" si="0"/>
        <v>244.50672080766401</v>
      </c>
      <c r="D45" s="88"/>
      <c r="E45" s="88"/>
      <c r="F45" s="88"/>
      <c r="J45" s="88"/>
      <c r="K45" s="88"/>
      <c r="L45" s="88"/>
      <c r="N45" s="88"/>
      <c r="O45" s="88"/>
    </row>
    <row r="46" spans="1:15" x14ac:dyDescent="0.2">
      <c r="A46" s="88">
        <v>176.843452740673</v>
      </c>
      <c r="B46" s="88">
        <f t="shared" si="0"/>
        <v>244.50672080766401</v>
      </c>
      <c r="D46" s="88"/>
      <c r="E46" s="88"/>
      <c r="F46" s="88"/>
      <c r="J46" s="88"/>
      <c r="K46" s="88"/>
      <c r="L46" s="88"/>
      <c r="N46" s="88"/>
      <c r="O46" s="88"/>
    </row>
    <row r="47" spans="1:15" x14ac:dyDescent="0.2">
      <c r="A47" s="88">
        <v>169.811256388022</v>
      </c>
      <c r="B47" s="88">
        <f t="shared" si="0"/>
        <v>244.50672080766401</v>
      </c>
      <c r="D47" s="88"/>
      <c r="E47" s="88"/>
      <c r="F47" s="88"/>
      <c r="J47" s="88"/>
      <c r="K47" s="88"/>
      <c r="L47" s="88"/>
      <c r="N47" s="88"/>
      <c r="O47" s="88"/>
    </row>
    <row r="48" spans="1:15" x14ac:dyDescent="0.2">
      <c r="A48" s="88">
        <v>167.88622277108701</v>
      </c>
      <c r="B48" s="88">
        <f t="shared" si="0"/>
        <v>244.50672080766401</v>
      </c>
      <c r="C48" s="88">
        <v>167.88622277108701</v>
      </c>
      <c r="D48" s="88"/>
      <c r="E48" s="88"/>
      <c r="F48" s="88"/>
      <c r="J48" s="88"/>
      <c r="K48" s="88"/>
      <c r="L48" s="88"/>
      <c r="M48" s="88"/>
      <c r="N48" s="88"/>
      <c r="O48" s="88"/>
    </row>
    <row r="49" spans="1:15" x14ac:dyDescent="0.2">
      <c r="A49" s="88">
        <v>160.12885704557399</v>
      </c>
      <c r="B49" s="88">
        <f t="shared" si="0"/>
        <v>244.50672080766401</v>
      </c>
      <c r="D49" s="88"/>
      <c r="E49" s="88"/>
      <c r="F49" s="88"/>
      <c r="J49" s="88"/>
      <c r="K49" s="88"/>
      <c r="L49" s="88"/>
      <c r="N49" s="88"/>
      <c r="O49" s="88"/>
    </row>
    <row r="50" spans="1:15" x14ac:dyDescent="0.2">
      <c r="A50" s="88">
        <v>157.41363124629399</v>
      </c>
      <c r="B50" s="88">
        <f t="shared" si="0"/>
        <v>244.50672080766401</v>
      </c>
      <c r="C50" s="88"/>
      <c r="D50" s="88"/>
      <c r="E50" s="88"/>
      <c r="F50" s="88"/>
      <c r="J50" s="88"/>
      <c r="K50" s="88"/>
      <c r="L50" s="88"/>
      <c r="M50" s="88"/>
      <c r="N50" s="88"/>
      <c r="O50" s="88"/>
    </row>
    <row r="51" spans="1:15" x14ac:dyDescent="0.2">
      <c r="A51" s="88">
        <v>149.59291673958899</v>
      </c>
      <c r="B51" s="88">
        <f t="shared" si="0"/>
        <v>244.50672080766401</v>
      </c>
      <c r="C51" s="88">
        <v>149.59291673958899</v>
      </c>
      <c r="D51" s="88"/>
      <c r="E51" s="88"/>
      <c r="F51" s="88"/>
      <c r="J51" s="88"/>
      <c r="K51" s="88"/>
      <c r="L51" s="88"/>
      <c r="M51" s="88"/>
      <c r="N51" s="88"/>
      <c r="O51" s="88"/>
    </row>
    <row r="52" spans="1:15" x14ac:dyDescent="0.2">
      <c r="A52" s="88">
        <v>121.950329431931</v>
      </c>
      <c r="B52" s="88">
        <f t="shared" si="0"/>
        <v>244.50672080766401</v>
      </c>
      <c r="D52" s="88"/>
      <c r="E52" s="88"/>
      <c r="F52" s="88"/>
      <c r="J52" s="88"/>
      <c r="K52" s="88"/>
      <c r="L52" s="88"/>
      <c r="N52" s="88"/>
      <c r="O52" s="88"/>
    </row>
    <row r="53" spans="1:15" x14ac:dyDescent="0.2">
      <c r="A53" s="88">
        <v>46.518662914898897</v>
      </c>
      <c r="B53" s="88">
        <f t="shared" si="0"/>
        <v>244.50672080766401</v>
      </c>
      <c r="D53" s="84"/>
      <c r="E53" s="88"/>
      <c r="F53" s="88"/>
      <c r="J53" s="88"/>
      <c r="K53" s="88"/>
      <c r="L53" s="88"/>
    </row>
    <row r="54" spans="1:15" x14ac:dyDescent="0.2">
      <c r="A54" s="88"/>
      <c r="B54" s="88"/>
      <c r="E54" s="88"/>
      <c r="F54" s="88"/>
      <c r="J54" s="88"/>
      <c r="K54" s="88"/>
    </row>
    <row r="55" spans="1:15" x14ac:dyDescent="0.2">
      <c r="A55" s="88"/>
      <c r="B55" s="88"/>
      <c r="E55" s="88"/>
      <c r="F55" s="88"/>
      <c r="J55" s="88"/>
      <c r="K55" s="88"/>
    </row>
    <row r="56" spans="1:15" x14ac:dyDescent="0.2">
      <c r="A56" s="88"/>
      <c r="B56" s="88"/>
      <c r="E56" s="88"/>
      <c r="F56" s="88"/>
      <c r="J56" s="88"/>
      <c r="K56" s="88"/>
    </row>
    <row r="57" spans="1:15" x14ac:dyDescent="0.2">
      <c r="A57" s="88"/>
      <c r="B57" s="88"/>
      <c r="E57" s="88"/>
      <c r="F57" s="88"/>
      <c r="J57" s="88"/>
      <c r="K57" s="88"/>
    </row>
    <row r="58" spans="1:15" x14ac:dyDescent="0.2">
      <c r="A58" s="88"/>
      <c r="B58" s="88"/>
      <c r="E58" s="88"/>
      <c r="F58" s="88"/>
      <c r="J58" s="88"/>
      <c r="K58" s="88"/>
    </row>
    <row r="59" spans="1:15" x14ac:dyDescent="0.2">
      <c r="A59" s="88"/>
      <c r="B59" s="88"/>
      <c r="E59" s="88"/>
      <c r="F59" s="88"/>
      <c r="J59" s="88"/>
      <c r="K59" s="88"/>
    </row>
    <row r="60" spans="1:15" x14ac:dyDescent="0.2">
      <c r="A60" s="88"/>
      <c r="B60" s="88"/>
      <c r="E60" s="88"/>
      <c r="F60" s="88"/>
      <c r="J60" s="88"/>
      <c r="K60" s="88"/>
    </row>
    <row r="61" spans="1:15" x14ac:dyDescent="0.2">
      <c r="A61" s="88"/>
      <c r="B61" s="88"/>
      <c r="E61" s="88"/>
      <c r="F61" s="88"/>
      <c r="J61" s="88"/>
      <c r="K61" s="88"/>
    </row>
    <row r="62" spans="1:15" x14ac:dyDescent="0.2">
      <c r="A62" s="88"/>
      <c r="B62" s="88"/>
      <c r="E62" s="88"/>
      <c r="F62" s="88"/>
      <c r="J62" s="88"/>
      <c r="K62" s="88"/>
    </row>
    <row r="63" spans="1:15" x14ac:dyDescent="0.2">
      <c r="A63" s="88"/>
      <c r="B63" s="88"/>
      <c r="E63" s="88"/>
      <c r="F63" s="88"/>
      <c r="J63" s="88"/>
      <c r="K63" s="88"/>
    </row>
    <row r="64" spans="1:15" x14ac:dyDescent="0.2">
      <c r="A64" s="88"/>
      <c r="B64" s="88"/>
      <c r="E64" s="88"/>
      <c r="F64" s="88"/>
      <c r="J64" s="88"/>
      <c r="K64" s="88"/>
    </row>
    <row r="65" spans="1:11" x14ac:dyDescent="0.2">
      <c r="A65" s="88"/>
      <c r="B65" s="88"/>
      <c r="E65" s="88"/>
      <c r="F65" s="88"/>
      <c r="J65" s="88"/>
      <c r="K65" s="88"/>
    </row>
    <row r="66" spans="1:11" x14ac:dyDescent="0.2">
      <c r="A66" s="88"/>
      <c r="B66" s="88"/>
      <c r="E66" s="88"/>
      <c r="F66" s="88"/>
      <c r="J66" s="88"/>
      <c r="K66" s="88"/>
    </row>
    <row r="67" spans="1:11" x14ac:dyDescent="0.2">
      <c r="A67" s="88"/>
      <c r="B67" s="88"/>
      <c r="C67" s="88"/>
      <c r="E67" s="88"/>
      <c r="F67" s="88"/>
      <c r="J67" s="88"/>
      <c r="K67" s="88"/>
    </row>
    <row r="68" spans="1:11" x14ac:dyDescent="0.2">
      <c r="A68" s="88"/>
      <c r="B68" s="88"/>
      <c r="E68" s="88"/>
      <c r="F68" s="88"/>
      <c r="J68" s="88"/>
      <c r="K68" s="88"/>
    </row>
    <row r="69" spans="1:11" x14ac:dyDescent="0.2">
      <c r="A69" s="88"/>
      <c r="B69" s="88"/>
      <c r="E69" s="88"/>
      <c r="F69" s="88"/>
      <c r="J69" s="88"/>
      <c r="K69" s="88"/>
    </row>
    <row r="70" spans="1:11" x14ac:dyDescent="0.2">
      <c r="A70" s="88"/>
      <c r="B70" s="88"/>
      <c r="E70" s="88"/>
      <c r="F70" s="88"/>
      <c r="J70" s="88"/>
      <c r="K70" s="88"/>
    </row>
    <row r="71" spans="1:11" x14ac:dyDescent="0.2">
      <c r="A71" s="88"/>
      <c r="B71" s="88"/>
      <c r="E71" s="88"/>
      <c r="F71" s="88"/>
      <c r="J71" s="88"/>
      <c r="K71" s="88"/>
    </row>
    <row r="72" spans="1:11" x14ac:dyDescent="0.2">
      <c r="A72" s="88"/>
      <c r="B72" s="88"/>
      <c r="E72" s="88"/>
      <c r="F72" s="88"/>
      <c r="J72" s="88"/>
      <c r="K72" s="88"/>
    </row>
    <row r="73" spans="1:11" x14ac:dyDescent="0.2">
      <c r="A73" s="88"/>
      <c r="B73" s="88"/>
      <c r="C73" s="88"/>
      <c r="E73" s="88"/>
      <c r="F73" s="88"/>
      <c r="J73" s="88"/>
      <c r="K73" s="88"/>
    </row>
    <row r="74" spans="1:11" x14ac:dyDescent="0.2">
      <c r="A74" s="88"/>
      <c r="B74" s="88"/>
      <c r="E74" s="88"/>
      <c r="F74" s="88"/>
      <c r="J74" s="88"/>
      <c r="K74" s="88"/>
    </row>
    <row r="75" spans="1:11" x14ac:dyDescent="0.2">
      <c r="A75" s="88"/>
      <c r="B75" s="88"/>
      <c r="C75" s="88"/>
      <c r="E75" s="88"/>
      <c r="F75" s="88"/>
      <c r="J75" s="88"/>
      <c r="K75" s="88"/>
    </row>
    <row r="76" spans="1:11" x14ac:dyDescent="0.2">
      <c r="A76" s="88"/>
      <c r="B76" s="88"/>
      <c r="E76" s="88"/>
      <c r="F76" s="88"/>
      <c r="J76" s="88"/>
      <c r="K76" s="88"/>
    </row>
    <row r="77" spans="1:11" x14ac:dyDescent="0.2">
      <c r="A77" s="88"/>
      <c r="B77" s="88"/>
      <c r="E77" s="88"/>
      <c r="F77" s="88"/>
      <c r="J77" s="88"/>
      <c r="K77" s="88"/>
    </row>
    <row r="78" spans="1:11" x14ac:dyDescent="0.2">
      <c r="A78" s="88"/>
      <c r="B78" s="88"/>
      <c r="E78" s="88"/>
      <c r="F78" s="88"/>
      <c r="J78" s="88"/>
      <c r="K78" s="88"/>
    </row>
    <row r="79" spans="1:11" x14ac:dyDescent="0.2">
      <c r="A79" s="88"/>
      <c r="B79" s="88"/>
      <c r="E79" s="88"/>
      <c r="F79" s="88"/>
      <c r="J79" s="88"/>
      <c r="K79" s="88"/>
    </row>
    <row r="80" spans="1:11" x14ac:dyDescent="0.2">
      <c r="A80" s="88"/>
      <c r="B80" s="88"/>
      <c r="E80" s="88"/>
      <c r="F80" s="88"/>
      <c r="J80" s="88"/>
      <c r="K80" s="88"/>
    </row>
    <row r="81" spans="1:11" x14ac:dyDescent="0.2">
      <c r="A81" s="88"/>
      <c r="B81" s="88"/>
      <c r="E81" s="88"/>
      <c r="F81" s="88"/>
      <c r="J81" s="88"/>
      <c r="K81" s="88"/>
    </row>
    <row r="82" spans="1:11" x14ac:dyDescent="0.2">
      <c r="A82" s="88"/>
      <c r="B82" s="88"/>
      <c r="E82" s="88"/>
      <c r="F82" s="88"/>
      <c r="J82" s="88"/>
      <c r="K82" s="88"/>
    </row>
    <row r="83" spans="1:11" x14ac:dyDescent="0.2">
      <c r="A83" s="88"/>
      <c r="B83" s="88"/>
      <c r="E83" s="88"/>
      <c r="F83" s="88"/>
      <c r="J83" s="88"/>
      <c r="K83" s="88"/>
    </row>
    <row r="84" spans="1:11" x14ac:dyDescent="0.2">
      <c r="A84" s="88"/>
      <c r="B84" s="88"/>
      <c r="E84" s="88"/>
      <c r="F84" s="88"/>
      <c r="J84" s="88"/>
      <c r="K84" s="88"/>
    </row>
    <row r="85" spans="1:11" x14ac:dyDescent="0.2">
      <c r="A85" s="88"/>
      <c r="B85" s="88"/>
      <c r="E85" s="88"/>
      <c r="F85" s="88"/>
      <c r="J85" s="88"/>
      <c r="K85" s="88"/>
    </row>
    <row r="86" spans="1:11" x14ac:dyDescent="0.2">
      <c r="A86" s="88"/>
      <c r="B86" s="88"/>
      <c r="E86" s="88"/>
      <c r="F86" s="88"/>
      <c r="J86" s="88"/>
      <c r="K86" s="88"/>
    </row>
    <row r="87" spans="1:11" x14ac:dyDescent="0.2">
      <c r="A87" s="88"/>
      <c r="B87" s="88"/>
      <c r="C87" s="88"/>
      <c r="E87" s="88"/>
      <c r="F87" s="88"/>
      <c r="J87" s="88"/>
      <c r="K87" s="88"/>
    </row>
    <row r="88" spans="1:11" x14ac:dyDescent="0.2">
      <c r="A88" s="88"/>
      <c r="B88" s="88"/>
      <c r="C88" s="88"/>
      <c r="E88" s="88"/>
      <c r="F88" s="88"/>
      <c r="J88" s="88"/>
      <c r="K88" s="88"/>
    </row>
    <row r="89" spans="1:11" x14ac:dyDescent="0.2">
      <c r="A89" s="88"/>
      <c r="B89" s="88"/>
      <c r="C89" s="88"/>
      <c r="E89" s="88"/>
      <c r="F89" s="88"/>
      <c r="J89" s="88"/>
      <c r="K89" s="88"/>
    </row>
    <row r="90" spans="1:11" x14ac:dyDescent="0.2">
      <c r="A90" s="88"/>
      <c r="B90" s="88"/>
      <c r="C90" s="88"/>
      <c r="E90" s="88"/>
      <c r="F90" s="88"/>
      <c r="J90" s="88"/>
      <c r="K90" s="88"/>
    </row>
    <row r="91" spans="1:11" x14ac:dyDescent="0.2">
      <c r="A91" s="88"/>
      <c r="B91" s="88"/>
      <c r="C91" s="88"/>
      <c r="E91" s="88"/>
      <c r="F91" s="88"/>
      <c r="J91" s="88"/>
      <c r="K91" s="88"/>
    </row>
    <row r="92" spans="1:11" x14ac:dyDescent="0.2">
      <c r="A92" s="88"/>
      <c r="B92" s="88"/>
      <c r="E92" s="88"/>
      <c r="F92" s="88"/>
      <c r="J92" s="88"/>
      <c r="K92" s="88"/>
    </row>
    <row r="93" spans="1:11" x14ac:dyDescent="0.2">
      <c r="A93" s="88"/>
      <c r="B93" s="88"/>
      <c r="E93" s="88"/>
      <c r="F93" s="88"/>
      <c r="J93" s="88"/>
      <c r="K93" s="88"/>
    </row>
    <row r="94" spans="1:11" x14ac:dyDescent="0.2">
      <c r="A94" s="88"/>
      <c r="B94" s="88"/>
      <c r="E94" s="88"/>
      <c r="F94" s="88"/>
      <c r="J94" s="88"/>
      <c r="K94" s="88"/>
    </row>
    <row r="95" spans="1:11" x14ac:dyDescent="0.2">
      <c r="A95" s="88"/>
      <c r="B95" s="88"/>
      <c r="E95" s="88"/>
      <c r="F95" s="88"/>
      <c r="J95" s="88"/>
      <c r="K95" s="88"/>
    </row>
    <row r="96" spans="1:11" x14ac:dyDescent="0.2">
      <c r="A96" s="88"/>
      <c r="B96" s="88"/>
      <c r="E96" s="88"/>
      <c r="F96" s="88"/>
      <c r="J96" s="88"/>
      <c r="K96" s="88"/>
    </row>
    <row r="97" spans="1:11" x14ac:dyDescent="0.2">
      <c r="A97" s="88"/>
      <c r="B97" s="88"/>
      <c r="C97" s="88"/>
      <c r="E97" s="88"/>
      <c r="F97" s="88"/>
      <c r="J97" s="88"/>
      <c r="K97" s="88"/>
    </row>
    <row r="98" spans="1:11" x14ac:dyDescent="0.2">
      <c r="A98" s="88"/>
      <c r="B98" s="88"/>
      <c r="E98" s="88"/>
      <c r="F98" s="88"/>
      <c r="J98" s="88"/>
      <c r="K98" s="88"/>
    </row>
    <row r="99" spans="1:11" x14ac:dyDescent="0.2">
      <c r="A99" s="88"/>
      <c r="B99" s="88"/>
      <c r="E99" s="88"/>
      <c r="F99" s="88"/>
      <c r="J99" s="88"/>
      <c r="K99" s="88"/>
    </row>
    <row r="100" spans="1:11" x14ac:dyDescent="0.2">
      <c r="A100" s="88"/>
      <c r="B100" s="88"/>
      <c r="C100" s="88"/>
      <c r="E100" s="88"/>
      <c r="F100" s="88"/>
      <c r="J100" s="88"/>
      <c r="K100" s="88"/>
    </row>
    <row r="101" spans="1:11" x14ac:dyDescent="0.2">
      <c r="A101" s="88"/>
      <c r="B101" s="88"/>
      <c r="C101" s="88"/>
      <c r="E101" s="88"/>
      <c r="F101" s="88"/>
      <c r="J101" s="88"/>
      <c r="K101" s="88"/>
    </row>
    <row r="102" spans="1:11" x14ac:dyDescent="0.2">
      <c r="A102" s="88"/>
      <c r="B102" s="88"/>
      <c r="E102" s="88"/>
      <c r="F102" s="88"/>
      <c r="J102" s="88"/>
      <c r="K102" s="88"/>
    </row>
    <row r="103" spans="1:11" x14ac:dyDescent="0.2">
      <c r="A103" s="88"/>
      <c r="B103" s="88"/>
      <c r="C103" s="88"/>
      <c r="E103" s="88"/>
      <c r="F103" s="88"/>
      <c r="J103" s="88"/>
      <c r="K103" s="88"/>
    </row>
    <row r="104" spans="1:11" x14ac:dyDescent="0.2">
      <c r="A104" s="88"/>
      <c r="B104" s="88"/>
      <c r="C104" s="88"/>
      <c r="E104" s="88"/>
      <c r="F104" s="88"/>
      <c r="J104" s="88"/>
      <c r="K104" s="88"/>
    </row>
    <row r="105" spans="1:11" x14ac:dyDescent="0.2">
      <c r="A105" s="88"/>
      <c r="B105" s="88"/>
      <c r="C105" s="88"/>
      <c r="E105" s="88"/>
      <c r="F105" s="88"/>
      <c r="J105" s="88"/>
      <c r="K105" s="88"/>
    </row>
    <row r="106" spans="1:11" x14ac:dyDescent="0.2">
      <c r="A106" s="88"/>
      <c r="B106" s="88"/>
      <c r="E106" s="88"/>
      <c r="F106" s="88"/>
      <c r="J106" s="88"/>
      <c r="K106" s="88"/>
    </row>
    <row r="107" spans="1:11" x14ac:dyDescent="0.2">
      <c r="A107" s="88"/>
      <c r="B107" s="88"/>
      <c r="C107" s="88"/>
      <c r="E107" s="88"/>
      <c r="F107" s="88"/>
      <c r="J107" s="88"/>
      <c r="K107" s="88"/>
    </row>
    <row r="108" spans="1:11" x14ac:dyDescent="0.2">
      <c r="A108" s="88"/>
      <c r="B108" s="88"/>
      <c r="E108" s="88"/>
      <c r="F108" s="88"/>
      <c r="J108" s="88"/>
      <c r="K108" s="88"/>
    </row>
    <row r="109" spans="1:11" x14ac:dyDescent="0.2">
      <c r="A109" s="88"/>
      <c r="B109" s="88"/>
      <c r="E109" s="88"/>
      <c r="F109" s="88"/>
      <c r="J109" s="88"/>
      <c r="K109" s="88"/>
    </row>
    <row r="110" spans="1:11" x14ac:dyDescent="0.2">
      <c r="A110" s="88"/>
      <c r="B110" s="88"/>
      <c r="C110" s="88"/>
      <c r="E110" s="88"/>
      <c r="F110" s="88"/>
      <c r="J110" s="88"/>
      <c r="K110" s="88"/>
    </row>
    <row r="111" spans="1:11" x14ac:dyDescent="0.2">
      <c r="A111" s="88"/>
      <c r="B111" s="88"/>
      <c r="E111" s="88"/>
      <c r="F111" s="88"/>
      <c r="J111" s="88"/>
      <c r="K111" s="88"/>
    </row>
    <row r="112" spans="1:11" x14ac:dyDescent="0.2">
      <c r="A112" s="88"/>
      <c r="B112" s="88"/>
      <c r="C112" s="88"/>
      <c r="E112" s="88"/>
      <c r="F112" s="88"/>
      <c r="J112" s="88"/>
      <c r="K112" s="88"/>
    </row>
    <row r="113" spans="1:11" x14ac:dyDescent="0.2">
      <c r="A113" s="88"/>
      <c r="B113" s="88"/>
      <c r="C113" s="88"/>
      <c r="E113" s="88"/>
      <c r="F113" s="88"/>
      <c r="J113" s="88"/>
      <c r="K113" s="88"/>
    </row>
    <row r="114" spans="1:11" x14ac:dyDescent="0.2">
      <c r="A114" s="88"/>
      <c r="B114" s="88"/>
      <c r="E114" s="88"/>
      <c r="F114" s="88"/>
      <c r="J114" s="88"/>
      <c r="K114" s="88"/>
    </row>
    <row r="115" spans="1:11" x14ac:dyDescent="0.2">
      <c r="A115" s="88"/>
      <c r="B115" s="88"/>
      <c r="E115" s="88"/>
      <c r="F115" s="88"/>
      <c r="J115" s="88"/>
      <c r="K115" s="88"/>
    </row>
    <row r="116" spans="1:11" x14ac:dyDescent="0.2">
      <c r="A116" s="88"/>
      <c r="B116" s="88"/>
      <c r="E116" s="88"/>
      <c r="F116" s="88"/>
      <c r="J116" s="88"/>
      <c r="K116" s="88"/>
    </row>
    <row r="117" spans="1:11" x14ac:dyDescent="0.2">
      <c r="A117" s="88"/>
      <c r="B117" s="88"/>
      <c r="E117" s="88"/>
      <c r="F117" s="88"/>
      <c r="J117" s="88"/>
      <c r="K117" s="88"/>
    </row>
    <row r="118" spans="1:11" x14ac:dyDescent="0.2">
      <c r="A118" s="88"/>
      <c r="B118" s="88"/>
      <c r="E118" s="88"/>
      <c r="F118" s="88"/>
      <c r="J118" s="88"/>
      <c r="K118" s="88"/>
    </row>
    <row r="119" spans="1:11" x14ac:dyDescent="0.2">
      <c r="A119" s="88"/>
      <c r="B119" s="88"/>
      <c r="E119" s="88"/>
      <c r="F119" s="88"/>
      <c r="J119" s="88"/>
      <c r="K119" s="88"/>
    </row>
    <row r="120" spans="1:11" x14ac:dyDescent="0.2">
      <c r="A120" s="88"/>
      <c r="B120" s="88"/>
      <c r="E120" s="88"/>
      <c r="F120" s="88"/>
      <c r="J120" s="88"/>
      <c r="K120" s="88"/>
    </row>
    <row r="121" spans="1:11" x14ac:dyDescent="0.2">
      <c r="A121" s="88"/>
      <c r="B121" s="88"/>
      <c r="E121" s="88"/>
      <c r="F121" s="88"/>
      <c r="J121" s="88"/>
      <c r="K121" s="88"/>
    </row>
    <row r="122" spans="1:11" x14ac:dyDescent="0.2">
      <c r="A122" s="89"/>
      <c r="B122" s="89"/>
      <c r="C122" s="89"/>
      <c r="K122" s="88"/>
    </row>
    <row r="123" spans="1:11" x14ac:dyDescent="0.2">
      <c r="A123" s="89"/>
      <c r="B123" s="89"/>
      <c r="C123" s="89"/>
      <c r="K123" s="88"/>
    </row>
    <row r="124" spans="1:11" x14ac:dyDescent="0.2">
      <c r="A124" s="89"/>
      <c r="B124" s="89"/>
      <c r="C124" s="89"/>
      <c r="K124" s="88"/>
    </row>
    <row r="125" spans="1:11" x14ac:dyDescent="0.2">
      <c r="A125" s="89"/>
      <c r="B125" s="89"/>
      <c r="C125" s="89"/>
      <c r="K125" s="88"/>
    </row>
    <row r="126" spans="1:11" ht="15" x14ac:dyDescent="0.25">
      <c r="A126" s="90"/>
      <c r="B126" s="90"/>
      <c r="C126" s="90"/>
      <c r="K126" s="88"/>
    </row>
    <row r="127" spans="1:11" ht="15" x14ac:dyDescent="0.25">
      <c r="A127" s="90"/>
      <c r="B127" s="90"/>
      <c r="C127" s="90"/>
      <c r="K127" s="88"/>
    </row>
    <row r="128" spans="1:11" ht="15" x14ac:dyDescent="0.25">
      <c r="A128" s="90"/>
      <c r="B128" s="90"/>
      <c r="C128" s="90"/>
      <c r="K128" s="88"/>
    </row>
    <row r="129" spans="1:11" ht="15" x14ac:dyDescent="0.25">
      <c r="A129" s="90"/>
      <c r="B129" s="90"/>
      <c r="C129" s="90"/>
      <c r="K129" s="88"/>
    </row>
    <row r="130" spans="1:11" ht="15" x14ac:dyDescent="0.25">
      <c r="A130" s="90"/>
      <c r="B130" s="90"/>
      <c r="C130" s="90"/>
      <c r="K130" s="88"/>
    </row>
    <row r="131" spans="1:11" ht="15" x14ac:dyDescent="0.25">
      <c r="A131" s="90"/>
      <c r="B131" s="90"/>
      <c r="C131" s="90"/>
      <c r="K131" s="88"/>
    </row>
    <row r="132" spans="1:11" ht="15" x14ac:dyDescent="0.25">
      <c r="A132" s="90"/>
      <c r="B132" s="90"/>
      <c r="C132" s="90"/>
      <c r="K132" s="88"/>
    </row>
    <row r="133" spans="1:11" ht="15" x14ac:dyDescent="0.25">
      <c r="A133" s="90"/>
      <c r="B133" s="90"/>
      <c r="C133" s="90"/>
      <c r="K133" s="88"/>
    </row>
    <row r="134" spans="1:11" ht="15" x14ac:dyDescent="0.25">
      <c r="A134" s="90"/>
      <c r="B134" s="90"/>
      <c r="C134" s="90"/>
      <c r="K134" s="88"/>
    </row>
    <row r="135" spans="1:11" ht="15" x14ac:dyDescent="0.25">
      <c r="A135" s="90"/>
      <c r="B135" s="90"/>
      <c r="C135" s="90"/>
      <c r="K135" s="88"/>
    </row>
    <row r="136" spans="1:11" ht="15" x14ac:dyDescent="0.25">
      <c r="A136" s="90"/>
      <c r="B136" s="90"/>
      <c r="C136" s="90"/>
      <c r="K136" s="88"/>
    </row>
    <row r="137" spans="1:11" ht="15" x14ac:dyDescent="0.25">
      <c r="A137" s="90"/>
      <c r="B137" s="90"/>
      <c r="C137" s="90"/>
      <c r="K137" s="88"/>
    </row>
    <row r="138" spans="1:11" ht="15" x14ac:dyDescent="0.25">
      <c r="A138" s="90"/>
      <c r="B138" s="90"/>
      <c r="C138" s="90"/>
      <c r="K138" s="88"/>
    </row>
    <row r="139" spans="1:11" ht="15" x14ac:dyDescent="0.25">
      <c r="A139" s="90"/>
      <c r="B139" s="90"/>
      <c r="C139" s="90"/>
      <c r="K139" s="88"/>
    </row>
    <row r="140" spans="1:11" ht="15" x14ac:dyDescent="0.25">
      <c r="A140" s="90"/>
      <c r="B140" s="90"/>
      <c r="C140" s="90"/>
    </row>
    <row r="141" spans="1:11" ht="15" x14ac:dyDescent="0.25">
      <c r="A141" s="90"/>
      <c r="B141" s="90"/>
      <c r="C141" s="90"/>
    </row>
    <row r="142" spans="1:11" ht="15" x14ac:dyDescent="0.25">
      <c r="A142" s="90"/>
      <c r="B142" s="90"/>
      <c r="C142" s="90"/>
    </row>
    <row r="143" spans="1:11" ht="15" x14ac:dyDescent="0.25">
      <c r="A143" s="90"/>
      <c r="B143" s="90"/>
      <c r="C143" s="90"/>
    </row>
    <row r="144" spans="1:11" ht="15" x14ac:dyDescent="0.25">
      <c r="A144" s="90"/>
      <c r="B144" s="90"/>
      <c r="C144" s="90"/>
    </row>
    <row r="145" spans="1:3" ht="15" x14ac:dyDescent="0.25">
      <c r="A145" s="90"/>
      <c r="B145" s="90"/>
      <c r="C145" s="90"/>
    </row>
    <row r="146" spans="1:3" ht="15" x14ac:dyDescent="0.25">
      <c r="A146" s="90"/>
      <c r="B146" s="90"/>
      <c r="C146" s="90"/>
    </row>
    <row r="147" spans="1:3" ht="15" x14ac:dyDescent="0.25">
      <c r="A147" s="90"/>
      <c r="B147" s="90"/>
      <c r="C147" s="90"/>
    </row>
    <row r="148" spans="1:3" ht="15" x14ac:dyDescent="0.25">
      <c r="A148" s="90"/>
      <c r="B148" s="90"/>
      <c r="C148" s="90"/>
    </row>
    <row r="149" spans="1:3" ht="15" x14ac:dyDescent="0.25">
      <c r="A149" s="90"/>
      <c r="B149" s="90"/>
      <c r="C149" s="90"/>
    </row>
    <row r="150" spans="1:3" ht="15" x14ac:dyDescent="0.25">
      <c r="A150" s="90"/>
      <c r="B150" s="90"/>
      <c r="C150" s="90"/>
    </row>
    <row r="151" spans="1:3" ht="15" x14ac:dyDescent="0.25">
      <c r="A151" s="90"/>
      <c r="B151" s="90"/>
      <c r="C151" s="90"/>
    </row>
    <row r="152" spans="1:3" ht="15" x14ac:dyDescent="0.25">
      <c r="A152" s="90"/>
      <c r="B152" s="90"/>
      <c r="C152" s="90"/>
    </row>
    <row r="153" spans="1:3" ht="15" x14ac:dyDescent="0.25">
      <c r="A153" s="90"/>
      <c r="B153" s="90"/>
      <c r="C153" s="90"/>
    </row>
    <row r="154" spans="1:3" ht="15" x14ac:dyDescent="0.25">
      <c r="A154" s="90"/>
      <c r="B154" s="90"/>
      <c r="C154" s="90"/>
    </row>
    <row r="155" spans="1:3" ht="15" x14ac:dyDescent="0.25">
      <c r="A155" s="90"/>
      <c r="B155" s="90"/>
      <c r="C155" s="90"/>
    </row>
    <row r="156" spans="1:3" ht="15" x14ac:dyDescent="0.25">
      <c r="A156" s="90"/>
      <c r="B156" s="90"/>
      <c r="C156" s="90"/>
    </row>
    <row r="157" spans="1:3" ht="15" x14ac:dyDescent="0.25">
      <c r="A157" s="90"/>
      <c r="B157" s="90"/>
      <c r="C157" s="90"/>
    </row>
    <row r="158" spans="1:3" ht="15" x14ac:dyDescent="0.25">
      <c r="A158" s="90"/>
      <c r="B158" s="90"/>
      <c r="C158" s="90"/>
    </row>
    <row r="159" spans="1:3" ht="15" x14ac:dyDescent="0.25">
      <c r="A159" s="90"/>
      <c r="B159" s="90"/>
      <c r="C159" s="90"/>
    </row>
    <row r="160" spans="1:3" ht="15" x14ac:dyDescent="0.25">
      <c r="A160" s="90"/>
      <c r="B160" s="90"/>
      <c r="C160" s="90"/>
    </row>
    <row r="161" spans="1:3" ht="15" x14ac:dyDescent="0.25">
      <c r="A161" s="90"/>
      <c r="B161" s="90"/>
      <c r="C161" s="90"/>
    </row>
    <row r="162" spans="1:3" ht="15" x14ac:dyDescent="0.25">
      <c r="A162" s="90"/>
      <c r="B162" s="90"/>
      <c r="C162" s="90"/>
    </row>
    <row r="163" spans="1:3" ht="15" x14ac:dyDescent="0.25">
      <c r="A163" s="90"/>
      <c r="B163" s="90"/>
      <c r="C163" s="90"/>
    </row>
    <row r="164" spans="1:3" ht="15" x14ac:dyDescent="0.25">
      <c r="A164" s="90"/>
      <c r="B164" s="90"/>
      <c r="C164" s="90"/>
    </row>
    <row r="165" spans="1:3" ht="15" x14ac:dyDescent="0.25">
      <c r="A165" s="90"/>
      <c r="B165" s="90"/>
      <c r="C165" s="90"/>
    </row>
    <row r="166" spans="1:3" ht="15" x14ac:dyDescent="0.25">
      <c r="A166" s="90"/>
      <c r="B166" s="90"/>
      <c r="C166" s="90"/>
    </row>
    <row r="167" spans="1:3" ht="15" x14ac:dyDescent="0.25">
      <c r="A167" s="90"/>
      <c r="B167" s="90"/>
      <c r="C167" s="90"/>
    </row>
    <row r="168" spans="1:3" ht="15" x14ac:dyDescent="0.25">
      <c r="A168" s="90"/>
      <c r="B168" s="90"/>
      <c r="C168" s="90"/>
    </row>
    <row r="169" spans="1:3" ht="15" x14ac:dyDescent="0.25">
      <c r="A169" s="90"/>
      <c r="B169" s="90"/>
      <c r="C169" s="90"/>
    </row>
    <row r="170" spans="1:3" ht="15" x14ac:dyDescent="0.25">
      <c r="A170" s="90"/>
      <c r="B170" s="90"/>
      <c r="C170" s="90"/>
    </row>
    <row r="171" spans="1:3" ht="15" x14ac:dyDescent="0.25">
      <c r="A171" s="90"/>
      <c r="B171" s="90"/>
      <c r="C171" s="90"/>
    </row>
    <row r="172" spans="1:3" ht="15" x14ac:dyDescent="0.25">
      <c r="A172" s="90"/>
      <c r="B172" s="90"/>
      <c r="C172" s="90"/>
    </row>
    <row r="173" spans="1:3" ht="15" x14ac:dyDescent="0.25">
      <c r="A173" s="90"/>
      <c r="B173" s="90"/>
      <c r="C173" s="90"/>
    </row>
    <row r="174" spans="1:3" ht="15" x14ac:dyDescent="0.25">
      <c r="A174" s="90"/>
      <c r="B174" s="90"/>
      <c r="C174" s="90"/>
    </row>
    <row r="175" spans="1:3" ht="15" x14ac:dyDescent="0.25">
      <c r="A175" s="90"/>
      <c r="B175" s="90"/>
      <c r="C175" s="90"/>
    </row>
    <row r="176" spans="1:3" ht="15" x14ac:dyDescent="0.25">
      <c r="A176" s="90"/>
      <c r="B176" s="90"/>
      <c r="C176" s="90"/>
    </row>
    <row r="177" spans="1:3" ht="15" x14ac:dyDescent="0.25">
      <c r="A177" s="90"/>
      <c r="B177" s="90"/>
      <c r="C177" s="90"/>
    </row>
    <row r="178" spans="1:3" ht="15" x14ac:dyDescent="0.25">
      <c r="A178" s="90"/>
      <c r="B178" s="90"/>
      <c r="C178" s="90"/>
    </row>
    <row r="179" spans="1:3" ht="15" x14ac:dyDescent="0.25">
      <c r="A179" s="90"/>
      <c r="B179" s="90"/>
      <c r="C179" s="90"/>
    </row>
    <row r="180" spans="1:3" ht="15" x14ac:dyDescent="0.25">
      <c r="A180" s="90"/>
      <c r="B180" s="90"/>
      <c r="C180" s="90"/>
    </row>
    <row r="181" spans="1:3" ht="15" x14ac:dyDescent="0.25">
      <c r="A181" s="90"/>
      <c r="B181" s="90"/>
      <c r="C181" s="90"/>
    </row>
    <row r="182" spans="1:3" ht="15" x14ac:dyDescent="0.25">
      <c r="A182" s="90"/>
      <c r="B182" s="90"/>
      <c r="C182" s="90"/>
    </row>
    <row r="183" spans="1:3" ht="15" x14ac:dyDescent="0.25">
      <c r="A183" s="90"/>
      <c r="B183" s="90"/>
      <c r="C183" s="90"/>
    </row>
    <row r="184" spans="1:3" ht="15" x14ac:dyDescent="0.25">
      <c r="A184" s="90"/>
      <c r="B184" s="90"/>
      <c r="C184" s="90"/>
    </row>
    <row r="185" spans="1:3" ht="15" x14ac:dyDescent="0.25">
      <c r="A185" s="90"/>
      <c r="B185" s="90"/>
      <c r="C185" s="90"/>
    </row>
    <row r="186" spans="1:3" ht="15" x14ac:dyDescent="0.25">
      <c r="A186" s="90"/>
      <c r="B186" s="90"/>
      <c r="C186" s="90"/>
    </row>
    <row r="187" spans="1:3" ht="15" x14ac:dyDescent="0.25">
      <c r="A187" s="90"/>
      <c r="B187" s="90"/>
      <c r="C187" s="90"/>
    </row>
    <row r="188" spans="1:3" ht="15" x14ac:dyDescent="0.25">
      <c r="A188" s="90"/>
      <c r="B188" s="90"/>
      <c r="C188" s="90"/>
    </row>
    <row r="189" spans="1:3" ht="15" x14ac:dyDescent="0.25">
      <c r="A189" s="90"/>
      <c r="B189" s="90"/>
      <c r="C189" s="90"/>
    </row>
    <row r="190" spans="1:3" ht="15" x14ac:dyDescent="0.25">
      <c r="A190" s="90"/>
      <c r="B190" s="90"/>
      <c r="C190" s="90"/>
    </row>
    <row r="191" spans="1:3" ht="15" x14ac:dyDescent="0.25">
      <c r="A191" s="90"/>
      <c r="B191" s="90"/>
      <c r="C191" s="90"/>
    </row>
    <row r="192" spans="1:3" ht="15" x14ac:dyDescent="0.25">
      <c r="A192" s="90"/>
      <c r="B192" s="90"/>
      <c r="C192" s="90"/>
    </row>
    <row r="193" spans="1:3" ht="15" x14ac:dyDescent="0.25">
      <c r="A193" s="90"/>
      <c r="B193" s="90"/>
      <c r="C193" s="90"/>
    </row>
    <row r="194" spans="1:3" ht="15" x14ac:dyDescent="0.25">
      <c r="A194" s="90"/>
      <c r="B194" s="90"/>
      <c r="C194" s="90"/>
    </row>
    <row r="195" spans="1:3" ht="15" x14ac:dyDescent="0.25">
      <c r="A195" s="90"/>
      <c r="B195" s="90"/>
      <c r="C195" s="90"/>
    </row>
    <row r="196" spans="1:3" ht="15" x14ac:dyDescent="0.25">
      <c r="A196" s="90"/>
      <c r="B196" s="90"/>
      <c r="C196" s="90"/>
    </row>
    <row r="197" spans="1:3" ht="15" x14ac:dyDescent="0.25">
      <c r="A197" s="90"/>
      <c r="B197" s="90"/>
      <c r="C197" s="90"/>
    </row>
    <row r="198" spans="1:3" ht="15" x14ac:dyDescent="0.25">
      <c r="A198" s="90"/>
      <c r="B198" s="90"/>
      <c r="C198" s="90"/>
    </row>
    <row r="199" spans="1:3" ht="15" x14ac:dyDescent="0.25">
      <c r="A199" s="90"/>
      <c r="B199" s="90"/>
      <c r="C199" s="90"/>
    </row>
    <row r="200" spans="1:3" ht="15" x14ac:dyDescent="0.25">
      <c r="A200" s="90"/>
      <c r="B200" s="90"/>
      <c r="C200" s="90"/>
    </row>
    <row r="201" spans="1:3" ht="15" x14ac:dyDescent="0.25">
      <c r="A201" s="90"/>
      <c r="B201" s="90"/>
      <c r="C201" s="90"/>
    </row>
    <row r="202" spans="1:3" ht="15" x14ac:dyDescent="0.25">
      <c r="A202" s="90"/>
      <c r="B202" s="90"/>
      <c r="C202" s="90"/>
    </row>
    <row r="203" spans="1:3" ht="15" x14ac:dyDescent="0.25">
      <c r="A203" s="90"/>
      <c r="B203" s="90"/>
      <c r="C203" s="90"/>
    </row>
    <row r="204" spans="1:3" ht="15" x14ac:dyDescent="0.25">
      <c r="A204" s="90"/>
      <c r="B204" s="90"/>
      <c r="C204" s="90"/>
    </row>
    <row r="205" spans="1:3" ht="15" x14ac:dyDescent="0.25">
      <c r="A205" s="90"/>
      <c r="B205" s="90"/>
      <c r="C205" s="90"/>
    </row>
    <row r="206" spans="1:3" ht="15" x14ac:dyDescent="0.25">
      <c r="A206" s="90"/>
      <c r="B206" s="90"/>
      <c r="C206" s="90"/>
    </row>
    <row r="207" spans="1:3" ht="15" x14ac:dyDescent="0.25">
      <c r="A207" s="90"/>
      <c r="B207" s="90"/>
      <c r="C207" s="90"/>
    </row>
    <row r="208" spans="1:3" ht="15" x14ac:dyDescent="0.25">
      <c r="A208" s="90"/>
      <c r="B208" s="90"/>
      <c r="C208" s="90"/>
    </row>
    <row r="209" spans="1:3" ht="15" x14ac:dyDescent="0.25">
      <c r="A209" s="90"/>
      <c r="B209" s="90"/>
      <c r="C209" s="90"/>
    </row>
    <row r="210" spans="1:3" ht="15" x14ac:dyDescent="0.25">
      <c r="A210" s="90"/>
      <c r="B210" s="90"/>
      <c r="C210" s="90"/>
    </row>
    <row r="211" spans="1:3" ht="15" x14ac:dyDescent="0.25">
      <c r="A211" s="90"/>
      <c r="B211" s="90"/>
      <c r="C211" s="90"/>
    </row>
    <row r="212" spans="1:3" ht="15" x14ac:dyDescent="0.25">
      <c r="A212" s="90"/>
      <c r="B212" s="90"/>
      <c r="C212" s="90"/>
    </row>
    <row r="213" spans="1:3" ht="15" x14ac:dyDescent="0.25">
      <c r="A213" s="90"/>
      <c r="B213" s="90"/>
      <c r="C213" s="90"/>
    </row>
    <row r="214" spans="1:3" ht="15" x14ac:dyDescent="0.25">
      <c r="A214" s="90"/>
      <c r="B214" s="90"/>
      <c r="C214" s="90"/>
    </row>
    <row r="215" spans="1:3" ht="15" x14ac:dyDescent="0.25">
      <c r="A215" s="90"/>
      <c r="B215" s="90"/>
      <c r="C215" s="90"/>
    </row>
    <row r="216" spans="1:3" ht="15" x14ac:dyDescent="0.25">
      <c r="A216" s="90"/>
      <c r="B216" s="90"/>
      <c r="C216" s="90"/>
    </row>
    <row r="217" spans="1:3" ht="15" x14ac:dyDescent="0.25">
      <c r="A217" s="90"/>
      <c r="B217" s="90"/>
      <c r="C217" s="90"/>
    </row>
    <row r="218" spans="1:3" ht="15" x14ac:dyDescent="0.25">
      <c r="A218" s="90"/>
      <c r="B218" s="90"/>
      <c r="C218" s="90"/>
    </row>
    <row r="219" spans="1:3" ht="15" x14ac:dyDescent="0.25">
      <c r="A219" s="90"/>
      <c r="B219" s="90"/>
      <c r="C219" s="90"/>
    </row>
    <row r="220" spans="1:3" ht="15" x14ac:dyDescent="0.25">
      <c r="A220" s="90"/>
      <c r="B220" s="90"/>
      <c r="C220" s="90"/>
    </row>
    <row r="221" spans="1:3" ht="15" x14ac:dyDescent="0.25">
      <c r="A221" s="90"/>
      <c r="B221" s="90"/>
      <c r="C221" s="90"/>
    </row>
    <row r="222" spans="1:3" ht="15" x14ac:dyDescent="0.25">
      <c r="A222" s="90"/>
      <c r="B222" s="90"/>
      <c r="C222" s="90"/>
    </row>
    <row r="223" spans="1:3" ht="15" x14ac:dyDescent="0.25">
      <c r="A223" s="90"/>
      <c r="B223" s="90"/>
      <c r="C223" s="90"/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D9271-9613-45B7-8455-06C5178D1D0F}">
  <sheetPr codeName="Ark25"/>
  <dimension ref="A1:P28"/>
  <sheetViews>
    <sheetView zoomScaleNormal="100" workbookViewId="0"/>
  </sheetViews>
  <sheetFormatPr baseColWidth="10" defaultColWidth="11.42578125" defaultRowHeight="12.75" x14ac:dyDescent="0.2"/>
  <cols>
    <col min="1" max="1" width="40.7109375" style="1" customWidth="1"/>
    <col min="2" max="2" width="13.5703125" style="1" bestFit="1" customWidth="1"/>
    <col min="3" max="16384" width="11.42578125" style="1"/>
  </cols>
  <sheetData>
    <row r="1" spans="1:16" ht="15.75" x14ac:dyDescent="0.25">
      <c r="A1" s="1" t="s">
        <v>5</v>
      </c>
      <c r="B1" s="79" t="s">
        <v>100</v>
      </c>
    </row>
    <row r="2" spans="1:16" x14ac:dyDescent="0.2">
      <c r="A2" s="1" t="s">
        <v>6</v>
      </c>
      <c r="B2" s="1" t="s">
        <v>7</v>
      </c>
    </row>
    <row r="3" spans="1:16" ht="15" x14ac:dyDescent="0.25">
      <c r="A3" s="1" t="s">
        <v>14</v>
      </c>
      <c r="B3" s="5"/>
      <c r="C3" s="5"/>
    </row>
    <row r="6" spans="1:16" x14ac:dyDescent="0.2">
      <c r="B6" s="80"/>
      <c r="C6" s="80"/>
      <c r="D6" s="80"/>
    </row>
    <row r="7" spans="1:16" x14ac:dyDescent="0.2">
      <c r="B7" s="80"/>
      <c r="C7" s="80"/>
      <c r="D7" s="80"/>
    </row>
    <row r="8" spans="1:16" x14ac:dyDescent="0.2">
      <c r="A8" s="81"/>
      <c r="B8" s="81" t="s">
        <v>21</v>
      </c>
      <c r="C8" s="81" t="s">
        <v>22</v>
      </c>
      <c r="D8" s="81" t="s">
        <v>23</v>
      </c>
      <c r="E8" s="81" t="s">
        <v>24</v>
      </c>
      <c r="F8" s="81" t="s">
        <v>25</v>
      </c>
      <c r="G8" s="81" t="s">
        <v>26</v>
      </c>
      <c r="H8" s="81" t="s">
        <v>27</v>
      </c>
      <c r="I8" s="81" t="s">
        <v>28</v>
      </c>
      <c r="J8" s="81" t="s">
        <v>29</v>
      </c>
      <c r="K8" s="81" t="s">
        <v>30</v>
      </c>
      <c r="L8" s="81" t="s">
        <v>31</v>
      </c>
      <c r="M8" s="81" t="s">
        <v>32</v>
      </c>
      <c r="N8" s="81" t="s">
        <v>33</v>
      </c>
    </row>
    <row r="9" spans="1:16" x14ac:dyDescent="0.2">
      <c r="A9" s="81" t="s">
        <v>34</v>
      </c>
      <c r="B9" s="7">
        <v>0</v>
      </c>
      <c r="C9" s="7">
        <v>0</v>
      </c>
      <c r="D9" s="7">
        <v>0</v>
      </c>
      <c r="E9" s="7"/>
      <c r="F9" s="7"/>
      <c r="G9" s="7">
        <f>F10+F11+F12</f>
        <v>52.8434497083</v>
      </c>
      <c r="H9" s="7">
        <v>0</v>
      </c>
      <c r="I9" s="7">
        <f>H10</f>
        <v>41.356829340099999</v>
      </c>
      <c r="J9" s="7">
        <v>0</v>
      </c>
      <c r="K9" s="7"/>
      <c r="L9" s="7">
        <f>K10</f>
        <v>38.633504683599995</v>
      </c>
      <c r="M9" s="7">
        <v>0</v>
      </c>
      <c r="N9" s="7">
        <f>M10+M11</f>
        <v>41.120670443599991</v>
      </c>
      <c r="O9" s="7"/>
      <c r="P9" s="43"/>
    </row>
    <row r="10" spans="1:16" x14ac:dyDescent="0.2">
      <c r="A10" s="81" t="s">
        <v>35</v>
      </c>
      <c r="B10" s="7">
        <v>0</v>
      </c>
      <c r="C10" s="7">
        <f>B11+B12</f>
        <v>20.5956583348</v>
      </c>
      <c r="D10" s="7">
        <f>C10+C11+C12</f>
        <v>22.362534273800001</v>
      </c>
      <c r="E10" s="7">
        <f>D10+D11+D12</f>
        <v>24.5311686306</v>
      </c>
      <c r="F10" s="7">
        <f>E10+E11+E12</f>
        <v>43.753449708299996</v>
      </c>
      <c r="G10" s="7">
        <v>0</v>
      </c>
      <c r="H10" s="7">
        <f>G9-H13-H14</f>
        <v>41.356829340099999</v>
      </c>
      <c r="I10" s="7">
        <v>0</v>
      </c>
      <c r="J10" s="7">
        <f>I9</f>
        <v>41.356829340099999</v>
      </c>
      <c r="K10" s="7">
        <f>J10+J15-K15</f>
        <v>38.633504683599995</v>
      </c>
      <c r="L10" s="7">
        <v>0</v>
      </c>
      <c r="M10" s="7">
        <f>L9</f>
        <v>38.633504683599995</v>
      </c>
      <c r="N10" s="7">
        <v>0</v>
      </c>
      <c r="O10" s="7"/>
      <c r="P10" s="7"/>
    </row>
    <row r="11" spans="1:16" x14ac:dyDescent="0.2">
      <c r="A11" s="81" t="s">
        <v>36</v>
      </c>
      <c r="B11" s="92">
        <v>13.644658334799999</v>
      </c>
      <c r="C11" s="7">
        <v>1.5368759390000002</v>
      </c>
      <c r="D11" s="7">
        <v>2.1686343568000002</v>
      </c>
      <c r="E11" s="7">
        <v>19.2222810777</v>
      </c>
      <c r="F11" s="7">
        <v>0</v>
      </c>
      <c r="G11" s="7">
        <v>0</v>
      </c>
      <c r="H11" s="7"/>
      <c r="I11" s="7">
        <v>0</v>
      </c>
      <c r="J11" s="7">
        <v>1.3250732898000002</v>
      </c>
      <c r="K11" s="7">
        <v>0</v>
      </c>
      <c r="L11" s="7">
        <v>0</v>
      </c>
      <c r="M11" s="7">
        <v>2.4871657599999999</v>
      </c>
      <c r="N11" s="7">
        <v>0</v>
      </c>
      <c r="O11" s="7"/>
      <c r="P11" s="7"/>
    </row>
    <row r="12" spans="1:16" x14ac:dyDescent="0.2">
      <c r="A12" s="81" t="s">
        <v>37</v>
      </c>
      <c r="B12" s="7">
        <f>6.951</f>
        <v>6.9509999999999996</v>
      </c>
      <c r="C12" s="7">
        <f>0.23</f>
        <v>0.23</v>
      </c>
      <c r="D12" s="7">
        <v>0</v>
      </c>
      <c r="E12" s="7">
        <v>0</v>
      </c>
      <c r="F12" s="7">
        <f>9.09</f>
        <v>9.09</v>
      </c>
      <c r="G12" s="7">
        <v>0</v>
      </c>
      <c r="H12" s="7"/>
      <c r="I12" s="7">
        <v>0</v>
      </c>
      <c r="J12" s="7">
        <v>0.873</v>
      </c>
      <c r="K12" s="7">
        <v>0</v>
      </c>
      <c r="L12" s="7">
        <v>0</v>
      </c>
      <c r="M12" s="7">
        <v>0</v>
      </c>
      <c r="N12" s="7">
        <v>0</v>
      </c>
      <c r="O12" s="7"/>
      <c r="P12" s="7"/>
    </row>
    <row r="13" spans="1:16" x14ac:dyDescent="0.2">
      <c r="A13" s="81" t="s">
        <v>38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/>
      <c r="H13" s="7">
        <v>7.9761203681999984</v>
      </c>
      <c r="I13" s="7">
        <v>0</v>
      </c>
      <c r="J13" s="7">
        <v>0</v>
      </c>
      <c r="K13" s="7">
        <v>2.0603979463000002</v>
      </c>
      <c r="L13" s="7">
        <v>0</v>
      </c>
      <c r="M13" s="7">
        <v>0</v>
      </c>
      <c r="N13" s="7">
        <v>0</v>
      </c>
      <c r="O13" s="7"/>
      <c r="P13" s="7"/>
    </row>
    <row r="14" spans="1:16" x14ac:dyDescent="0.2">
      <c r="A14" s="81" t="s">
        <v>39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3.5105</v>
      </c>
      <c r="I14" s="7">
        <v>0</v>
      </c>
      <c r="J14" s="7">
        <v>0</v>
      </c>
      <c r="K14" s="7">
        <v>2.8610000000000002</v>
      </c>
      <c r="L14" s="7">
        <v>0</v>
      </c>
      <c r="M14" s="7">
        <v>0</v>
      </c>
      <c r="N14" s="7">
        <v>0</v>
      </c>
      <c r="O14" s="7"/>
      <c r="P14" s="7"/>
    </row>
    <row r="15" spans="1:16" x14ac:dyDescent="0.2">
      <c r="A15" s="81" t="s">
        <v>40</v>
      </c>
      <c r="B15" s="7">
        <f>B11+B12</f>
        <v>20.5956583348</v>
      </c>
      <c r="C15" s="7">
        <f>C11+C12</f>
        <v>1.7668759390000002</v>
      </c>
      <c r="D15" s="7">
        <f t="shared" ref="D15:E15" si="0">D11+D12</f>
        <v>2.1686343568000002</v>
      </c>
      <c r="E15" s="7">
        <f t="shared" si="0"/>
        <v>19.2222810777</v>
      </c>
      <c r="F15" s="7">
        <f>F11+F12</f>
        <v>9.09</v>
      </c>
      <c r="G15" s="7">
        <f>G9</f>
        <v>52.8434497083</v>
      </c>
      <c r="H15" s="7">
        <f>H13+H14</f>
        <v>11.486620368199999</v>
      </c>
      <c r="I15" s="7">
        <f>I9</f>
        <v>41.356829340099999</v>
      </c>
      <c r="J15" s="7">
        <f>J11+J12</f>
        <v>2.1980732897999999</v>
      </c>
      <c r="K15" s="7">
        <f>K13+K14</f>
        <v>4.9213979463000008</v>
      </c>
      <c r="L15" s="7">
        <f>L9</f>
        <v>38.633504683599995</v>
      </c>
      <c r="M15" s="7">
        <f>M11</f>
        <v>2.4871657599999999</v>
      </c>
      <c r="N15" s="7">
        <f>N9</f>
        <v>41.120670443599991</v>
      </c>
      <c r="O15" s="7"/>
      <c r="P15" s="7"/>
    </row>
    <row r="17" spans="2:15" x14ac:dyDescent="0.2">
      <c r="J17" s="83"/>
      <c r="K17" s="83"/>
    </row>
    <row r="20" spans="2:15" x14ac:dyDescent="0.2">
      <c r="C20" s="93"/>
      <c r="N20" s="83"/>
    </row>
    <row r="21" spans="2:15" x14ac:dyDescent="0.2">
      <c r="B21" s="7"/>
      <c r="C21" s="7"/>
      <c r="D21" s="7"/>
      <c r="O21" s="83"/>
    </row>
    <row r="23" spans="2:15" x14ac:dyDescent="0.2">
      <c r="C23" s="83"/>
    </row>
    <row r="28" spans="2:15" x14ac:dyDescent="0.2">
      <c r="C28" s="8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D6D14-F469-4FC0-8F74-69099190E946}">
  <sheetPr codeName="Ark22"/>
  <dimension ref="A1:AJ123"/>
  <sheetViews>
    <sheetView zoomScaleNormal="100" workbookViewId="0"/>
  </sheetViews>
  <sheetFormatPr baseColWidth="10" defaultColWidth="11.42578125" defaultRowHeight="12.75" x14ac:dyDescent="0.2"/>
  <cols>
    <col min="1" max="1" width="24.140625" style="8" bestFit="1" customWidth="1"/>
    <col min="2" max="2" width="13.28515625" style="8" customWidth="1"/>
    <col min="3" max="3" width="11.42578125" style="8"/>
    <col min="4" max="4" width="11.42578125" style="8" customWidth="1"/>
    <col min="5" max="7" width="11.42578125" style="8"/>
    <col min="8" max="8" width="13" style="8" customWidth="1"/>
    <col min="9" max="11" width="11.42578125" style="8"/>
    <col min="12" max="12" width="13.85546875" style="8" customWidth="1"/>
    <col min="13" max="33" width="8.7109375" style="8" customWidth="1"/>
    <col min="34" max="16384" width="11.42578125" style="8"/>
  </cols>
  <sheetData>
    <row r="1" spans="1:29" ht="15.75" x14ac:dyDescent="0.25">
      <c r="A1" s="3" t="s">
        <v>5</v>
      </c>
      <c r="B1" s="6" t="s">
        <v>54</v>
      </c>
    </row>
    <row r="2" spans="1:29" x14ac:dyDescent="0.2">
      <c r="A2" s="3" t="s">
        <v>6</v>
      </c>
      <c r="B2" s="3" t="s">
        <v>7</v>
      </c>
    </row>
    <row r="3" spans="1:29" ht="13.5" x14ac:dyDescent="0.25">
      <c r="A3" s="3" t="s">
        <v>14</v>
      </c>
      <c r="B3" s="39"/>
    </row>
    <row r="4" spans="1:29" x14ac:dyDescent="0.2">
      <c r="A4" s="17"/>
      <c r="B4" s="20"/>
    </row>
    <row r="5" spans="1:29" x14ac:dyDescent="0.2">
      <c r="A5" s="17"/>
      <c r="B5" s="25"/>
      <c r="C5" s="17"/>
      <c r="D5" s="17"/>
      <c r="E5" s="17"/>
      <c r="F5" s="22"/>
      <c r="G5" s="22"/>
      <c r="H5" s="22"/>
      <c r="I5" s="22"/>
      <c r="K5" s="9"/>
      <c r="Y5" s="9"/>
      <c r="AA5" s="9"/>
      <c r="AC5" s="9"/>
    </row>
    <row r="6" spans="1:29" x14ac:dyDescent="0.2">
      <c r="A6" s="97"/>
      <c r="B6" s="4" t="s">
        <v>49</v>
      </c>
      <c r="C6" s="44">
        <v>42735</v>
      </c>
      <c r="D6" s="44">
        <v>43100</v>
      </c>
      <c r="E6" s="44">
        <v>43465</v>
      </c>
      <c r="F6" s="44">
        <v>43830</v>
      </c>
      <c r="G6" s="44">
        <v>44196</v>
      </c>
      <c r="H6" s="98">
        <v>44561</v>
      </c>
      <c r="I6" s="21"/>
      <c r="K6" s="31"/>
      <c r="Y6" s="9"/>
      <c r="AA6" s="9"/>
      <c r="AC6" s="9"/>
    </row>
    <row r="7" spans="1:29" x14ac:dyDescent="0.2">
      <c r="A7" s="97" t="s">
        <v>50</v>
      </c>
      <c r="B7" s="94">
        <v>62.135497918999995</v>
      </c>
      <c r="C7" s="95">
        <v>62.699440039000031</v>
      </c>
      <c r="D7" s="95">
        <v>65.297464292999962</v>
      </c>
      <c r="E7" s="95">
        <v>65.209847135000018</v>
      </c>
      <c r="F7" s="95">
        <v>72.824231350000019</v>
      </c>
      <c r="G7" s="95">
        <v>68.614937070060009</v>
      </c>
      <c r="H7" s="99">
        <v>71.081101555000004</v>
      </c>
      <c r="I7" s="25"/>
      <c r="K7" s="27"/>
      <c r="Y7" s="9"/>
      <c r="AA7" s="9"/>
      <c r="AC7" s="9"/>
    </row>
    <row r="8" spans="1:29" x14ac:dyDescent="0.2">
      <c r="A8" s="91" t="s">
        <v>51</v>
      </c>
      <c r="B8" s="94">
        <v>6.2325402000000002E-2</v>
      </c>
      <c r="C8" s="95">
        <v>1.0576158099999999</v>
      </c>
      <c r="D8" s="95">
        <v>1.4219955120000001</v>
      </c>
      <c r="E8" s="95">
        <v>1.443068357</v>
      </c>
      <c r="F8" s="94">
        <v>1.46461519</v>
      </c>
      <c r="G8" s="94">
        <v>1.4148721959999999</v>
      </c>
      <c r="H8" s="100">
        <v>1.7328479859999999</v>
      </c>
      <c r="I8" s="7"/>
      <c r="J8" s="7"/>
      <c r="K8" s="42"/>
      <c r="P8" s="17"/>
      <c r="Y8" s="9"/>
      <c r="AA8" s="9"/>
      <c r="AC8" s="9"/>
    </row>
    <row r="9" spans="1:29" x14ac:dyDescent="0.2">
      <c r="A9" s="91" t="s">
        <v>52</v>
      </c>
      <c r="B9" s="94">
        <v>6.9133301900000008</v>
      </c>
      <c r="C9" s="95">
        <v>7.7240659669999987</v>
      </c>
      <c r="D9" s="75">
        <v>7.9266095969999997</v>
      </c>
      <c r="E9" s="75">
        <v>8.5732062109999987</v>
      </c>
      <c r="F9" s="94">
        <v>9.4085088589999994</v>
      </c>
      <c r="G9" s="94">
        <v>9.6645703139999988</v>
      </c>
      <c r="H9" s="100">
        <v>11.641609469</v>
      </c>
      <c r="I9" s="7"/>
      <c r="J9" s="7"/>
      <c r="K9" s="42"/>
      <c r="P9" s="17"/>
      <c r="Y9" s="9"/>
      <c r="AA9" s="9"/>
      <c r="AC9" s="9"/>
    </row>
    <row r="10" spans="1:29" x14ac:dyDescent="0.2">
      <c r="A10" s="91" t="s">
        <v>53</v>
      </c>
      <c r="B10" s="94">
        <v>5.3752722999999995E-2</v>
      </c>
      <c r="C10" s="95">
        <v>4.6830630000000005E-2</v>
      </c>
      <c r="D10" s="95">
        <v>1.1960330000000002E-2</v>
      </c>
      <c r="E10" s="95">
        <v>4.8829338999999992E-2</v>
      </c>
      <c r="F10" s="94">
        <v>0.15585778900000002</v>
      </c>
      <c r="G10" s="94">
        <v>0.21785634600000001</v>
      </c>
      <c r="H10" s="100">
        <v>8.6923320999999998E-2</v>
      </c>
      <c r="I10" s="7"/>
      <c r="J10" s="7"/>
      <c r="K10" s="42"/>
      <c r="T10" s="11"/>
      <c r="Y10" s="9"/>
      <c r="AA10" s="9"/>
      <c r="AC10" s="9"/>
    </row>
    <row r="11" spans="1:29" x14ac:dyDescent="0.2">
      <c r="A11" s="42"/>
      <c r="B11" s="42">
        <v>0</v>
      </c>
      <c r="C11" s="43"/>
      <c r="D11" s="43"/>
      <c r="E11" s="43"/>
      <c r="F11" s="42"/>
      <c r="G11" s="42"/>
      <c r="H11" s="7"/>
      <c r="I11" s="7"/>
      <c r="J11" s="7"/>
      <c r="K11" s="42"/>
      <c r="M11" s="9"/>
      <c r="P11" s="9"/>
      <c r="S11" s="13"/>
      <c r="T11" s="11"/>
      <c r="U11" s="14"/>
      <c r="W11" s="9"/>
      <c r="Y11" s="9"/>
      <c r="AA11" s="9"/>
      <c r="AC11" s="9"/>
    </row>
    <row r="12" spans="1:29" x14ac:dyDescent="0.2">
      <c r="A12" s="42"/>
      <c r="B12" s="42"/>
      <c r="C12" s="43"/>
      <c r="D12" s="43"/>
      <c r="E12" s="42"/>
      <c r="F12" s="42"/>
      <c r="G12" s="42"/>
      <c r="H12" s="7"/>
      <c r="I12" s="7"/>
      <c r="J12" s="7"/>
      <c r="K12" s="42"/>
      <c r="M12" s="9"/>
      <c r="P12" s="9"/>
      <c r="S12" s="13"/>
      <c r="T12" s="11"/>
      <c r="U12" s="14"/>
      <c r="W12" s="9"/>
      <c r="Y12" s="9"/>
      <c r="AA12" s="9"/>
      <c r="AC12" s="9"/>
    </row>
    <row r="13" spans="1:29" x14ac:dyDescent="0.2">
      <c r="A13" s="42"/>
      <c r="B13" s="42"/>
      <c r="C13" s="43"/>
      <c r="D13" s="43"/>
      <c r="E13" s="43"/>
      <c r="F13" s="42"/>
      <c r="G13" s="42"/>
      <c r="H13" s="7"/>
      <c r="I13" s="7"/>
      <c r="J13" s="7"/>
      <c r="K13" s="42"/>
      <c r="M13" s="9"/>
      <c r="P13" s="9"/>
      <c r="S13" s="13"/>
      <c r="T13" s="11"/>
      <c r="U13" s="14"/>
      <c r="W13" s="9"/>
      <c r="Y13" s="9"/>
      <c r="AA13" s="9"/>
      <c r="AC13" s="9"/>
    </row>
    <row r="14" spans="1:29" x14ac:dyDescent="0.2">
      <c r="A14" s="42"/>
      <c r="B14" s="42"/>
      <c r="C14" s="43"/>
      <c r="D14" s="43"/>
      <c r="E14" s="43"/>
      <c r="F14" s="42"/>
      <c r="G14" s="42"/>
      <c r="H14" s="7"/>
      <c r="I14" s="7"/>
      <c r="J14" s="7"/>
      <c r="K14" s="42"/>
      <c r="M14" s="9"/>
      <c r="P14" s="9"/>
      <c r="S14" s="13"/>
      <c r="T14" s="11"/>
      <c r="U14" s="14"/>
      <c r="W14" s="9"/>
      <c r="Y14" s="9"/>
      <c r="AA14" s="9"/>
      <c r="AC14" s="9"/>
    </row>
    <row r="15" spans="1:29" x14ac:dyDescent="0.2">
      <c r="A15" s="42"/>
      <c r="B15" s="42"/>
      <c r="C15" s="43"/>
      <c r="D15" s="43"/>
      <c r="E15" s="42"/>
      <c r="F15" s="42"/>
      <c r="G15" s="42"/>
      <c r="H15" s="7"/>
      <c r="I15" s="7"/>
      <c r="J15" s="7"/>
      <c r="K15" s="42"/>
      <c r="M15" s="9"/>
      <c r="P15" s="9"/>
      <c r="S15" s="13"/>
      <c r="T15" s="11"/>
      <c r="U15" s="14"/>
      <c r="W15" s="9"/>
      <c r="Y15" s="9"/>
      <c r="AA15" s="9"/>
      <c r="AC15" s="9"/>
    </row>
    <row r="16" spans="1:29" x14ac:dyDescent="0.2">
      <c r="A16" s="26"/>
      <c r="B16" s="40"/>
      <c r="C16" s="41"/>
      <c r="D16" s="17"/>
      <c r="E16" s="27"/>
      <c r="F16" s="26"/>
      <c r="G16" s="19"/>
      <c r="K16" s="19"/>
      <c r="M16" s="9"/>
      <c r="P16" s="9"/>
      <c r="S16" s="13"/>
      <c r="T16" s="11"/>
      <c r="U16" s="14"/>
      <c r="W16" s="9"/>
      <c r="Y16" s="9"/>
      <c r="AA16" s="9"/>
      <c r="AC16" s="9"/>
    </row>
    <row r="17" spans="1:29" x14ac:dyDescent="0.2">
      <c r="A17" s="26"/>
      <c r="B17" s="40"/>
      <c r="C17" s="41"/>
      <c r="D17" s="17"/>
      <c r="E17" s="27"/>
      <c r="F17" s="26"/>
      <c r="G17" s="19"/>
      <c r="K17" s="19"/>
      <c r="M17" s="9"/>
      <c r="P17" s="9"/>
      <c r="S17" s="13"/>
      <c r="T17" s="11"/>
      <c r="U17" s="14"/>
      <c r="W17" s="9"/>
      <c r="Y17" s="9"/>
      <c r="AA17" s="9"/>
      <c r="AC17" s="9"/>
    </row>
    <row r="18" spans="1:29" x14ac:dyDescent="0.2">
      <c r="A18" s="26"/>
      <c r="B18" s="40"/>
      <c r="C18" s="41"/>
      <c r="D18" s="17"/>
      <c r="E18" s="26"/>
      <c r="F18" s="26"/>
      <c r="G18" s="19"/>
      <c r="K18" s="19"/>
      <c r="M18" s="9"/>
      <c r="P18" s="9"/>
      <c r="S18" s="13"/>
      <c r="T18" s="11"/>
      <c r="U18" s="14"/>
      <c r="W18" s="9"/>
      <c r="Y18" s="9"/>
      <c r="AA18" s="9"/>
      <c r="AC18" s="9"/>
    </row>
    <row r="19" spans="1:29" x14ac:dyDescent="0.2">
      <c r="A19" s="26"/>
      <c r="B19" s="19"/>
      <c r="C19" s="17"/>
      <c r="D19" s="17"/>
      <c r="E19" s="27"/>
      <c r="F19" s="26"/>
      <c r="G19" s="19"/>
      <c r="K19" s="19"/>
      <c r="M19" s="9"/>
      <c r="P19" s="9"/>
      <c r="S19" s="13"/>
      <c r="T19" s="11"/>
      <c r="U19" s="14"/>
      <c r="W19" s="9"/>
      <c r="Y19" s="9"/>
      <c r="AA19" s="9"/>
      <c r="AC19" s="9"/>
    </row>
    <row r="20" spans="1:29" x14ac:dyDescent="0.2">
      <c r="A20" s="26"/>
      <c r="B20" s="19"/>
      <c r="C20" s="17"/>
      <c r="D20" s="17"/>
      <c r="E20" s="27"/>
      <c r="F20" s="26"/>
      <c r="G20" s="19"/>
      <c r="K20" s="19"/>
      <c r="M20" s="9"/>
      <c r="P20" s="9"/>
      <c r="S20" s="13"/>
      <c r="T20" s="11"/>
      <c r="U20" s="14"/>
      <c r="W20" s="9"/>
      <c r="Y20" s="9"/>
      <c r="AA20" s="9"/>
      <c r="AC20" s="9"/>
    </row>
    <row r="21" spans="1:29" x14ac:dyDescent="0.2">
      <c r="A21" s="26"/>
      <c r="B21" s="19"/>
      <c r="C21" s="17"/>
      <c r="D21" s="17"/>
      <c r="E21" s="26"/>
      <c r="F21" s="26"/>
      <c r="G21" s="19"/>
      <c r="K21" s="19"/>
      <c r="M21" s="9"/>
      <c r="P21" s="9"/>
      <c r="S21" s="13"/>
      <c r="T21" s="11"/>
      <c r="U21" s="14"/>
      <c r="W21" s="9"/>
      <c r="Y21" s="9"/>
      <c r="AA21" s="9"/>
      <c r="AC21" s="9"/>
    </row>
    <row r="22" spans="1:29" x14ac:dyDescent="0.2">
      <c r="A22" s="26"/>
      <c r="B22" s="19"/>
      <c r="C22" s="17"/>
      <c r="D22" s="17"/>
      <c r="E22" s="27"/>
      <c r="F22" s="26"/>
      <c r="G22" s="19"/>
      <c r="K22" s="19"/>
      <c r="M22" s="9"/>
      <c r="P22" s="9"/>
      <c r="S22" s="13"/>
      <c r="T22" s="11"/>
      <c r="U22" s="14"/>
      <c r="W22" s="9"/>
      <c r="Y22" s="9"/>
      <c r="AA22" s="9"/>
      <c r="AC22" s="9"/>
    </row>
    <row r="23" spans="1:29" x14ac:dyDescent="0.2">
      <c r="A23" s="26"/>
      <c r="B23" s="19"/>
      <c r="C23" s="17"/>
      <c r="D23" s="17"/>
      <c r="E23" s="27"/>
      <c r="F23" s="26"/>
      <c r="G23" s="19"/>
      <c r="K23" s="19"/>
      <c r="M23" s="9"/>
      <c r="P23" s="9"/>
      <c r="S23" s="13"/>
      <c r="T23" s="11"/>
      <c r="U23" s="14"/>
      <c r="W23" s="9"/>
      <c r="Y23" s="9"/>
      <c r="AA23" s="9"/>
      <c r="AC23" s="9"/>
    </row>
    <row r="24" spans="1:29" x14ac:dyDescent="0.2">
      <c r="A24" s="26"/>
      <c r="B24" s="19"/>
      <c r="C24" s="17"/>
      <c r="D24" s="17"/>
      <c r="E24" s="26"/>
      <c r="F24" s="26"/>
      <c r="G24" s="19"/>
      <c r="K24" s="19"/>
      <c r="S24" s="13"/>
      <c r="T24" s="11"/>
      <c r="U24" s="14"/>
      <c r="W24" s="9"/>
      <c r="Y24" s="9"/>
      <c r="AA24" s="9"/>
      <c r="AC24" s="9"/>
    </row>
    <row r="25" spans="1:29" x14ac:dyDescent="0.2">
      <c r="A25" s="26"/>
      <c r="B25" s="19"/>
      <c r="C25" s="17"/>
      <c r="D25" s="17"/>
      <c r="E25" s="27"/>
      <c r="F25" s="26"/>
      <c r="G25" s="19"/>
      <c r="K25" s="19"/>
      <c r="S25" s="13"/>
      <c r="T25" s="11"/>
      <c r="U25" s="14"/>
      <c r="W25" s="9"/>
      <c r="Y25" s="9"/>
      <c r="AA25" s="9"/>
      <c r="AC25" s="9"/>
    </row>
    <row r="26" spans="1:29" x14ac:dyDescent="0.2">
      <c r="A26" s="26"/>
      <c r="B26" s="19"/>
      <c r="C26" s="17"/>
      <c r="D26" s="17"/>
      <c r="E26" s="27"/>
      <c r="F26" s="26"/>
      <c r="G26" s="19"/>
      <c r="K26" s="19"/>
      <c r="S26" s="13"/>
      <c r="T26" s="11"/>
      <c r="U26" s="14"/>
      <c r="W26" s="9"/>
      <c r="Y26" s="9"/>
      <c r="AA26" s="9"/>
      <c r="AC26" s="9"/>
    </row>
    <row r="27" spans="1:29" x14ac:dyDescent="0.2">
      <c r="A27" s="26"/>
      <c r="B27" s="19"/>
      <c r="C27" s="17"/>
      <c r="D27" s="17"/>
      <c r="E27" s="26"/>
      <c r="F27" s="26"/>
      <c r="G27" s="19"/>
      <c r="K27" s="19"/>
      <c r="S27" s="13"/>
      <c r="T27" s="11"/>
      <c r="U27" s="14"/>
      <c r="W27" s="9"/>
      <c r="Y27" s="9"/>
      <c r="AA27" s="9"/>
      <c r="AC27" s="9"/>
    </row>
    <row r="28" spans="1:29" x14ac:dyDescent="0.2">
      <c r="A28" s="26"/>
      <c r="B28" s="19"/>
      <c r="C28" s="17"/>
      <c r="D28" s="17"/>
      <c r="E28" s="27"/>
      <c r="F28" s="26"/>
      <c r="G28" s="19"/>
      <c r="K28" s="19"/>
      <c r="S28" s="13"/>
      <c r="T28" s="11"/>
      <c r="U28" s="14"/>
      <c r="W28" s="9"/>
      <c r="Y28" s="9"/>
      <c r="AA28" s="9"/>
      <c r="AC28" s="9"/>
    </row>
    <row r="29" spans="1:29" x14ac:dyDescent="0.2">
      <c r="A29" s="26"/>
      <c r="B29" s="19"/>
      <c r="C29" s="17"/>
      <c r="D29" s="17"/>
      <c r="E29" s="27"/>
      <c r="F29" s="26"/>
      <c r="G29" s="19"/>
      <c r="K29" s="19"/>
      <c r="S29" s="13"/>
      <c r="T29" s="11"/>
      <c r="U29" s="14"/>
      <c r="W29" s="9"/>
      <c r="Y29" s="9"/>
      <c r="AA29" s="9"/>
      <c r="AC29" s="9"/>
    </row>
    <row r="30" spans="1:29" x14ac:dyDescent="0.2">
      <c r="A30" s="26"/>
      <c r="B30" s="19"/>
      <c r="C30" s="17"/>
      <c r="D30" s="17"/>
      <c r="E30" s="26"/>
      <c r="F30" s="26"/>
      <c r="G30" s="17"/>
      <c r="K30" s="17"/>
      <c r="S30" s="13"/>
      <c r="T30" s="11"/>
      <c r="U30" s="14"/>
      <c r="W30" s="9"/>
      <c r="Y30" s="9"/>
      <c r="AA30" s="9"/>
      <c r="AC30" s="9"/>
    </row>
    <row r="31" spans="1:29" x14ac:dyDescent="0.2">
      <c r="A31" s="26"/>
      <c r="B31" s="19"/>
      <c r="C31" s="17"/>
      <c r="D31" s="17"/>
      <c r="E31" s="27"/>
      <c r="F31" s="26"/>
      <c r="G31" s="17"/>
      <c r="K31" s="17"/>
      <c r="S31" s="13"/>
      <c r="T31" s="11"/>
      <c r="U31" s="14"/>
      <c r="W31" s="9"/>
      <c r="Y31" s="9"/>
      <c r="AA31" s="9"/>
      <c r="AC31" s="9"/>
    </row>
    <row r="32" spans="1:29" x14ac:dyDescent="0.2">
      <c r="A32" s="26"/>
      <c r="B32" s="19"/>
      <c r="C32" s="17"/>
      <c r="D32" s="17"/>
      <c r="E32" s="27"/>
      <c r="F32" s="26"/>
      <c r="G32" s="19"/>
      <c r="K32" s="19"/>
      <c r="S32" s="13"/>
      <c r="T32" s="11"/>
      <c r="U32" s="14"/>
      <c r="W32" s="9"/>
      <c r="Y32" s="9"/>
      <c r="AA32" s="9"/>
      <c r="AC32" s="9"/>
    </row>
    <row r="33" spans="1:29" x14ac:dyDescent="0.2">
      <c r="A33" s="26"/>
      <c r="B33" s="19"/>
      <c r="C33" s="17"/>
      <c r="D33" s="17"/>
      <c r="E33" s="26"/>
      <c r="F33" s="26"/>
      <c r="G33" s="19"/>
      <c r="K33" s="19"/>
      <c r="S33" s="13"/>
      <c r="T33" s="11"/>
      <c r="U33" s="14"/>
      <c r="W33" s="9"/>
      <c r="Y33" s="9"/>
      <c r="AA33" s="9"/>
      <c r="AC33" s="9"/>
    </row>
    <row r="34" spans="1:29" x14ac:dyDescent="0.2">
      <c r="A34" s="26"/>
      <c r="B34" s="19"/>
      <c r="C34" s="17"/>
      <c r="D34" s="17"/>
      <c r="E34" s="27"/>
      <c r="F34" s="26"/>
      <c r="G34" s="19"/>
      <c r="K34" s="19"/>
      <c r="M34" s="9"/>
      <c r="P34" s="9"/>
      <c r="S34" s="13"/>
      <c r="T34" s="11"/>
      <c r="U34" s="14"/>
      <c r="W34" s="9"/>
      <c r="Y34" s="9"/>
      <c r="AA34" s="9"/>
      <c r="AC34" s="9"/>
    </row>
    <row r="35" spans="1:29" x14ac:dyDescent="0.2">
      <c r="A35" s="26"/>
      <c r="B35" s="19"/>
      <c r="C35" s="17"/>
      <c r="D35" s="17"/>
      <c r="E35" s="27"/>
      <c r="F35" s="26"/>
      <c r="G35" s="19"/>
      <c r="K35" s="19"/>
      <c r="M35" s="9"/>
      <c r="P35" s="9"/>
      <c r="S35" s="13"/>
      <c r="T35" s="11"/>
      <c r="U35" s="14"/>
      <c r="W35" s="9"/>
      <c r="Y35" s="9"/>
      <c r="AA35" s="9"/>
      <c r="AC35" s="9"/>
    </row>
    <row r="36" spans="1:29" x14ac:dyDescent="0.2">
      <c r="A36" s="26"/>
      <c r="B36" s="19"/>
      <c r="C36" s="17"/>
      <c r="D36" s="17"/>
      <c r="E36" s="26"/>
      <c r="F36" s="26"/>
      <c r="G36" s="19"/>
      <c r="K36" s="19"/>
      <c r="M36" s="9"/>
      <c r="P36" s="9"/>
      <c r="S36" s="13"/>
      <c r="T36" s="11"/>
      <c r="U36" s="14"/>
      <c r="W36" s="9"/>
      <c r="Y36" s="9"/>
      <c r="AA36" s="9"/>
      <c r="AC36" s="9"/>
    </row>
    <row r="37" spans="1:29" x14ac:dyDescent="0.2">
      <c r="A37" s="26"/>
      <c r="B37" s="19"/>
      <c r="C37" s="17"/>
      <c r="D37" s="17"/>
      <c r="E37" s="26"/>
      <c r="F37" s="26"/>
      <c r="G37" s="19"/>
      <c r="K37" s="19"/>
      <c r="M37" s="9"/>
      <c r="P37" s="9"/>
      <c r="S37" s="13"/>
      <c r="T37" s="11"/>
      <c r="U37" s="14"/>
      <c r="W37" s="9"/>
      <c r="Y37" s="9"/>
      <c r="AA37" s="9"/>
      <c r="AC37" s="9"/>
    </row>
    <row r="38" spans="1:29" x14ac:dyDescent="0.2">
      <c r="A38" s="26"/>
      <c r="B38" s="19"/>
      <c r="C38" s="17"/>
      <c r="D38" s="17"/>
      <c r="E38" s="26"/>
      <c r="F38" s="26"/>
      <c r="G38" s="19"/>
      <c r="K38" s="19"/>
      <c r="M38" s="9"/>
      <c r="P38" s="9"/>
      <c r="S38" s="13"/>
      <c r="T38" s="11"/>
      <c r="U38" s="14"/>
      <c r="W38" s="9"/>
      <c r="Y38" s="9"/>
      <c r="AA38" s="9"/>
      <c r="AC38" s="9"/>
    </row>
    <row r="39" spans="1:29" x14ac:dyDescent="0.2">
      <c r="A39" s="26"/>
      <c r="B39" s="19"/>
      <c r="C39" s="17"/>
      <c r="D39" s="17"/>
      <c r="E39" s="26"/>
      <c r="F39" s="26"/>
      <c r="G39" s="19"/>
      <c r="K39" s="19"/>
      <c r="M39" s="9"/>
      <c r="P39" s="9"/>
      <c r="S39" s="13"/>
      <c r="T39" s="11"/>
      <c r="U39" s="14"/>
      <c r="W39" s="9"/>
      <c r="Y39" s="9"/>
      <c r="AA39" s="9"/>
      <c r="AC39" s="9"/>
    </row>
    <row r="40" spans="1:29" x14ac:dyDescent="0.2">
      <c r="A40" s="26"/>
      <c r="B40" s="19"/>
      <c r="C40" s="17"/>
      <c r="D40" s="17"/>
      <c r="E40" s="26"/>
      <c r="F40" s="26"/>
      <c r="G40" s="19"/>
      <c r="K40" s="19"/>
      <c r="M40" s="9"/>
      <c r="P40" s="9"/>
      <c r="S40" s="13"/>
      <c r="T40" s="11"/>
      <c r="U40" s="14"/>
      <c r="W40" s="9"/>
      <c r="Y40" s="9"/>
      <c r="AA40" s="9"/>
      <c r="AC40" s="9"/>
    </row>
    <row r="41" spans="1:29" x14ac:dyDescent="0.2">
      <c r="A41" s="26"/>
      <c r="B41" s="19"/>
      <c r="C41" s="17"/>
      <c r="D41" s="17"/>
      <c r="E41" s="26"/>
      <c r="F41" s="26"/>
      <c r="G41" s="19"/>
      <c r="K41" s="19"/>
      <c r="M41" s="9"/>
      <c r="P41" s="9"/>
      <c r="S41" s="13"/>
      <c r="T41" s="11"/>
      <c r="U41" s="14"/>
      <c r="W41" s="9"/>
      <c r="Y41" s="9"/>
      <c r="AA41" s="9"/>
      <c r="AC41" s="9"/>
    </row>
    <row r="42" spans="1:29" x14ac:dyDescent="0.2">
      <c r="A42" s="26"/>
      <c r="B42" s="19"/>
      <c r="C42" s="17"/>
      <c r="D42" s="17"/>
      <c r="E42" s="26"/>
      <c r="F42" s="26"/>
      <c r="G42" s="19"/>
      <c r="K42" s="19"/>
      <c r="M42" s="9"/>
      <c r="P42" s="9"/>
      <c r="S42" s="13"/>
      <c r="T42" s="11"/>
      <c r="U42" s="14"/>
      <c r="W42" s="9"/>
      <c r="Y42" s="9"/>
      <c r="AA42" s="9"/>
      <c r="AC42" s="9"/>
    </row>
    <row r="43" spans="1:29" x14ac:dyDescent="0.2">
      <c r="A43" s="26"/>
      <c r="B43" s="19"/>
      <c r="C43" s="17"/>
      <c r="D43" s="17"/>
      <c r="E43" s="26"/>
      <c r="F43" s="26"/>
      <c r="G43" s="19"/>
      <c r="K43" s="19"/>
      <c r="M43" s="9"/>
      <c r="P43" s="9"/>
      <c r="S43" s="13"/>
      <c r="T43" s="11"/>
      <c r="U43" s="14"/>
      <c r="W43" s="9"/>
      <c r="X43" s="8" t="s">
        <v>18</v>
      </c>
      <c r="Y43" s="9"/>
      <c r="AA43" s="9"/>
      <c r="AC43" s="9"/>
    </row>
    <row r="44" spans="1:29" x14ac:dyDescent="0.2">
      <c r="A44" s="26"/>
      <c r="B44" s="19"/>
      <c r="C44" s="17"/>
      <c r="D44" s="17"/>
      <c r="E44" s="26"/>
      <c r="F44" s="26"/>
      <c r="G44" s="19"/>
      <c r="K44" s="19"/>
      <c r="M44" s="9"/>
      <c r="P44" s="9"/>
      <c r="S44" s="13"/>
      <c r="T44" s="11"/>
      <c r="U44" s="14"/>
      <c r="W44" s="9"/>
      <c r="Y44" s="9"/>
      <c r="AA44" s="9"/>
      <c r="AC44" s="9"/>
    </row>
    <row r="45" spans="1:29" x14ac:dyDescent="0.2">
      <c r="A45" s="26"/>
      <c r="B45" s="19"/>
      <c r="C45" s="17"/>
      <c r="D45" s="17"/>
      <c r="E45" s="26"/>
      <c r="F45" s="26"/>
      <c r="G45" s="19"/>
      <c r="K45" s="19"/>
      <c r="S45" s="13"/>
      <c r="T45" s="11"/>
      <c r="U45" s="14"/>
      <c r="W45" s="9"/>
      <c r="Y45" s="9"/>
      <c r="AA45" s="9"/>
      <c r="AC45" s="9"/>
    </row>
    <row r="46" spans="1:29" x14ac:dyDescent="0.2">
      <c r="A46" s="26"/>
      <c r="B46" s="19"/>
      <c r="C46" s="17"/>
      <c r="D46" s="17"/>
      <c r="E46" s="26"/>
      <c r="F46" s="26"/>
      <c r="G46" s="19"/>
      <c r="K46" s="19"/>
      <c r="M46" s="9"/>
      <c r="P46" s="9"/>
      <c r="S46" s="13"/>
      <c r="T46" s="11"/>
      <c r="U46" s="14"/>
      <c r="W46" s="9"/>
      <c r="Y46" s="9"/>
      <c r="AA46" s="9"/>
      <c r="AC46" s="9"/>
    </row>
    <row r="47" spans="1:29" x14ac:dyDescent="0.2">
      <c r="A47" s="26"/>
      <c r="B47" s="19"/>
      <c r="C47" s="17"/>
      <c r="D47" s="17"/>
      <c r="E47" s="26"/>
      <c r="F47" s="26"/>
      <c r="G47" s="19"/>
      <c r="K47" s="19"/>
      <c r="M47" s="9"/>
      <c r="P47" s="9"/>
      <c r="S47" s="13"/>
      <c r="T47" s="11"/>
      <c r="U47" s="14"/>
      <c r="W47" s="9"/>
      <c r="Y47" s="9"/>
      <c r="AA47" s="9"/>
      <c r="AC47" s="9"/>
    </row>
    <row r="48" spans="1:29" x14ac:dyDescent="0.2">
      <c r="A48" s="26"/>
      <c r="B48" s="19"/>
      <c r="C48" s="17"/>
      <c r="D48" s="17"/>
      <c r="E48" s="26"/>
      <c r="F48" s="26"/>
      <c r="G48" s="19"/>
      <c r="K48" s="19"/>
      <c r="M48" s="9"/>
      <c r="P48" s="9"/>
      <c r="S48" s="13"/>
      <c r="T48" s="11"/>
      <c r="U48" s="14"/>
      <c r="W48" s="9"/>
      <c r="Y48" s="9"/>
      <c r="AA48" s="9"/>
      <c r="AC48" s="9"/>
    </row>
    <row r="49" spans="1:29" x14ac:dyDescent="0.2">
      <c r="A49" s="26"/>
      <c r="B49" s="19"/>
      <c r="C49" s="17"/>
      <c r="D49" s="17"/>
      <c r="E49" s="26"/>
      <c r="F49" s="26"/>
      <c r="G49" s="19"/>
      <c r="K49" s="19"/>
      <c r="M49" s="9"/>
      <c r="P49" s="9"/>
      <c r="S49" s="13"/>
      <c r="T49" s="11"/>
      <c r="U49" s="14"/>
      <c r="W49" s="9"/>
      <c r="Y49" s="9"/>
      <c r="AA49" s="9"/>
      <c r="AC49" s="9"/>
    </row>
    <row r="50" spans="1:29" x14ac:dyDescent="0.2">
      <c r="A50" s="26"/>
      <c r="B50" s="19"/>
      <c r="C50" s="17"/>
      <c r="D50" s="17"/>
      <c r="E50" s="26"/>
      <c r="F50" s="26"/>
      <c r="G50" s="19"/>
      <c r="K50" s="19"/>
      <c r="M50" s="9"/>
      <c r="P50" s="9"/>
      <c r="S50" s="13"/>
      <c r="T50" s="11"/>
      <c r="U50" s="14"/>
      <c r="W50" s="9"/>
      <c r="Y50" s="9"/>
      <c r="AA50" s="9"/>
      <c r="AC50" s="9"/>
    </row>
    <row r="51" spans="1:29" x14ac:dyDescent="0.2">
      <c r="A51" s="26"/>
      <c r="B51" s="19"/>
      <c r="C51" s="17"/>
      <c r="D51" s="17"/>
      <c r="E51" s="26"/>
      <c r="F51" s="26"/>
      <c r="G51" s="19"/>
      <c r="K51" s="19"/>
      <c r="M51" s="9"/>
      <c r="P51" s="9"/>
      <c r="S51" s="13"/>
      <c r="T51" s="11"/>
      <c r="U51" s="14"/>
      <c r="W51" s="9"/>
      <c r="Y51" s="9"/>
      <c r="AA51" s="9"/>
      <c r="AC51" s="9"/>
    </row>
    <row r="52" spans="1:29" x14ac:dyDescent="0.2">
      <c r="A52" s="19"/>
      <c r="B52" s="19"/>
      <c r="C52" s="17"/>
      <c r="D52" s="17"/>
      <c r="E52" s="26"/>
      <c r="F52" s="26"/>
      <c r="G52" s="19"/>
      <c r="K52" s="19"/>
      <c r="M52" s="9"/>
      <c r="P52" s="9"/>
      <c r="S52" s="13"/>
      <c r="T52" s="11"/>
      <c r="U52" s="14"/>
      <c r="W52" s="9"/>
      <c r="Y52" s="9"/>
      <c r="AA52" s="9"/>
      <c r="AC52" s="9"/>
    </row>
    <row r="53" spans="1:29" x14ac:dyDescent="0.2">
      <c r="A53" s="19"/>
      <c r="B53" s="19"/>
      <c r="C53" s="17"/>
      <c r="D53" s="17"/>
      <c r="E53" s="26"/>
      <c r="F53" s="26"/>
      <c r="G53" s="19"/>
      <c r="K53" s="19"/>
      <c r="M53" s="9"/>
      <c r="P53" s="9"/>
      <c r="S53" s="13"/>
      <c r="T53" s="11"/>
      <c r="U53" s="14"/>
      <c r="W53" s="9"/>
      <c r="Y53" s="9"/>
      <c r="AA53" s="9"/>
      <c r="AC53" s="9"/>
    </row>
    <row r="54" spans="1:29" x14ac:dyDescent="0.2">
      <c r="A54" s="19"/>
      <c r="B54" s="19"/>
      <c r="C54" s="17"/>
      <c r="D54" s="17"/>
      <c r="E54" s="26"/>
      <c r="F54" s="26"/>
      <c r="G54" s="19"/>
      <c r="K54" s="19"/>
      <c r="M54" s="9"/>
      <c r="P54" s="9"/>
      <c r="S54" s="13"/>
      <c r="T54" s="11"/>
      <c r="U54" s="14"/>
      <c r="W54" s="9"/>
      <c r="Y54" s="9"/>
      <c r="AA54" s="9"/>
      <c r="AC54" s="9"/>
    </row>
    <row r="55" spans="1:29" x14ac:dyDescent="0.2">
      <c r="A55" s="28"/>
      <c r="B55" s="28"/>
      <c r="C55" s="17"/>
      <c r="D55" s="17"/>
      <c r="E55" s="26"/>
      <c r="F55" s="26"/>
      <c r="G55" s="19"/>
      <c r="K55" s="19"/>
      <c r="M55" s="9"/>
      <c r="P55" s="9"/>
      <c r="S55" s="13"/>
      <c r="T55" s="11"/>
      <c r="U55" s="14"/>
      <c r="W55" s="9"/>
      <c r="Y55" s="9"/>
      <c r="AA55" s="9"/>
      <c r="AC55" s="9"/>
    </row>
    <row r="56" spans="1:29" x14ac:dyDescent="0.2">
      <c r="C56" s="17"/>
      <c r="D56" s="17"/>
      <c r="E56" s="26"/>
      <c r="F56" s="26"/>
      <c r="G56" s="19"/>
      <c r="K56" s="19"/>
      <c r="O56" s="9"/>
      <c r="P56" s="9"/>
      <c r="S56" s="13"/>
      <c r="T56" s="11"/>
      <c r="U56" s="14"/>
      <c r="W56" s="9"/>
      <c r="Y56" s="9"/>
      <c r="AA56" s="9"/>
      <c r="AC56" s="9"/>
    </row>
    <row r="57" spans="1:29" x14ac:dyDescent="0.2">
      <c r="C57" s="17"/>
      <c r="D57" s="17"/>
      <c r="E57" s="17"/>
      <c r="F57" s="26"/>
      <c r="G57" s="19"/>
      <c r="K57" s="19"/>
      <c r="M57" s="9"/>
      <c r="O57" s="9"/>
      <c r="P57" s="17"/>
      <c r="Q57" s="9"/>
      <c r="S57" s="13"/>
      <c r="T57" s="11"/>
      <c r="U57" s="14"/>
      <c r="W57" s="9"/>
      <c r="Y57" s="9"/>
      <c r="AA57" s="9"/>
      <c r="AC57" s="9"/>
    </row>
    <row r="58" spans="1:29" x14ac:dyDescent="0.2">
      <c r="F58" s="26"/>
      <c r="G58" s="19"/>
      <c r="K58" s="19"/>
      <c r="M58" s="9"/>
      <c r="O58" s="9"/>
      <c r="P58" s="17"/>
      <c r="Q58" s="9"/>
      <c r="S58" s="13"/>
      <c r="T58" s="11"/>
      <c r="U58" s="14"/>
      <c r="W58" s="9"/>
      <c r="Y58" s="9"/>
      <c r="AA58" s="9"/>
      <c r="AC58" s="9"/>
    </row>
    <row r="59" spans="1:29" x14ac:dyDescent="0.2">
      <c r="F59" s="17"/>
      <c r="G59" s="17"/>
      <c r="K59" s="17"/>
      <c r="M59" s="9"/>
      <c r="O59" s="9"/>
      <c r="P59" s="17"/>
      <c r="Q59" s="9"/>
      <c r="S59" s="13"/>
      <c r="T59" s="11"/>
      <c r="U59" s="14"/>
      <c r="W59" s="9"/>
      <c r="Y59" s="9"/>
      <c r="AA59" s="9"/>
      <c r="AC59" s="9"/>
    </row>
    <row r="60" spans="1:29" x14ac:dyDescent="0.2">
      <c r="A60" s="17"/>
      <c r="B60" s="29"/>
      <c r="C60" s="18"/>
      <c r="D60" s="30"/>
      <c r="E60" s="30"/>
      <c r="F60" s="30"/>
      <c r="G60" s="30"/>
      <c r="J60" s="10"/>
      <c r="K60" s="28"/>
      <c r="M60" s="9"/>
      <c r="O60" s="9"/>
      <c r="P60" s="17"/>
      <c r="Q60" s="9"/>
      <c r="S60" s="13"/>
      <c r="T60" s="11"/>
      <c r="U60" s="14"/>
      <c r="W60" s="9"/>
      <c r="Y60" s="9"/>
      <c r="AA60" s="9"/>
      <c r="AC60" s="9"/>
    </row>
    <row r="61" spans="1:29" x14ac:dyDescent="0.2">
      <c r="A61" s="17"/>
      <c r="B61" s="17"/>
      <c r="C61" s="17"/>
      <c r="D61" s="17"/>
      <c r="E61" s="17"/>
      <c r="F61" s="17"/>
      <c r="G61" s="17"/>
      <c r="K61" s="17"/>
      <c r="M61" s="9"/>
      <c r="O61" s="9"/>
      <c r="P61" s="17"/>
      <c r="Q61" s="9"/>
      <c r="S61" s="13"/>
      <c r="T61" s="11"/>
      <c r="U61" s="14"/>
      <c r="W61" s="9"/>
      <c r="Y61" s="9"/>
      <c r="AA61" s="9"/>
      <c r="AC61" s="9"/>
    </row>
    <row r="62" spans="1:29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27"/>
      <c r="L62" s="17"/>
      <c r="S62" s="13"/>
      <c r="T62" s="11"/>
      <c r="U62" s="14"/>
      <c r="W62" s="9"/>
      <c r="Y62" s="9"/>
      <c r="AA62" s="9"/>
      <c r="AC62" s="9"/>
    </row>
    <row r="63" spans="1:29" x14ac:dyDescent="0.2">
      <c r="A63" s="17"/>
      <c r="B63" s="18"/>
      <c r="C63" s="17"/>
      <c r="D63" s="17"/>
      <c r="E63" s="17"/>
      <c r="F63" s="17"/>
      <c r="G63" s="17"/>
      <c r="H63" s="17"/>
      <c r="I63" s="17"/>
      <c r="J63" s="17"/>
      <c r="K63" s="27"/>
      <c r="L63" s="17"/>
      <c r="S63" s="13"/>
      <c r="T63" s="11"/>
      <c r="U63" s="14"/>
      <c r="W63" s="9"/>
      <c r="Y63" s="9"/>
      <c r="AA63" s="9"/>
      <c r="AC63" s="9"/>
    </row>
    <row r="64" spans="1:29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27"/>
      <c r="L64" s="17"/>
      <c r="S64" s="13"/>
      <c r="T64" s="11"/>
      <c r="U64" s="14"/>
      <c r="W64" s="9"/>
      <c r="Y64" s="9"/>
      <c r="AA64" s="9"/>
      <c r="AC64" s="9"/>
    </row>
    <row r="65" spans="1:36" x14ac:dyDescent="0.2">
      <c r="A65" s="17"/>
      <c r="B65" s="23"/>
      <c r="C65" s="21"/>
      <c r="D65" s="24"/>
      <c r="E65" s="24"/>
      <c r="F65" s="24"/>
      <c r="G65" s="21"/>
      <c r="H65" s="32"/>
      <c r="I65" s="33"/>
      <c r="J65" s="17"/>
      <c r="K65" s="31"/>
      <c r="L65" s="17"/>
      <c r="W65" s="9"/>
      <c r="Y65" s="9"/>
      <c r="AA65" s="9"/>
      <c r="AC65" s="9"/>
    </row>
    <row r="66" spans="1:36" x14ac:dyDescent="0.2">
      <c r="A66" s="17"/>
      <c r="B66" s="23"/>
      <c r="C66" s="22"/>
      <c r="D66" s="23"/>
      <c r="E66" s="22"/>
      <c r="F66" s="22"/>
      <c r="G66" s="23"/>
      <c r="H66" s="26"/>
      <c r="I66" s="25"/>
      <c r="J66" s="17"/>
      <c r="K66" s="27"/>
      <c r="L66" s="17"/>
      <c r="W66" s="9"/>
    </row>
    <row r="67" spans="1:36" x14ac:dyDescent="0.2">
      <c r="A67" s="17"/>
      <c r="B67" s="34"/>
      <c r="C67" s="26"/>
      <c r="D67" s="26"/>
      <c r="E67" s="26"/>
      <c r="F67" s="26"/>
      <c r="G67" s="19"/>
      <c r="J67" s="17"/>
      <c r="K67" s="19"/>
      <c r="L67" s="17"/>
      <c r="S67" s="9"/>
      <c r="U67" s="9"/>
      <c r="W67" s="9"/>
      <c r="AG67" s="16"/>
      <c r="AH67" s="16"/>
      <c r="AI67" s="16"/>
      <c r="AJ67" s="16"/>
    </row>
    <row r="68" spans="1:36" x14ac:dyDescent="0.2">
      <c r="A68" s="17"/>
      <c r="B68" s="34"/>
      <c r="C68" s="26"/>
      <c r="D68" s="26"/>
      <c r="E68" s="26"/>
      <c r="F68" s="26"/>
      <c r="G68" s="19"/>
      <c r="J68" s="17"/>
      <c r="K68" s="19"/>
      <c r="L68" s="17"/>
      <c r="S68" s="9"/>
      <c r="U68" s="9"/>
      <c r="W68" s="9"/>
    </row>
    <row r="69" spans="1:36" x14ac:dyDescent="0.2">
      <c r="A69" s="17"/>
      <c r="B69" s="34"/>
      <c r="C69" s="26"/>
      <c r="D69" s="26"/>
      <c r="E69" s="17"/>
      <c r="F69" s="26"/>
      <c r="G69" s="19"/>
      <c r="J69" s="17"/>
      <c r="K69" s="19"/>
      <c r="L69" s="17"/>
      <c r="S69" s="9"/>
      <c r="U69" s="9"/>
      <c r="W69" s="9"/>
    </row>
    <row r="70" spans="1:36" x14ac:dyDescent="0.2">
      <c r="A70" s="17"/>
      <c r="B70" s="34"/>
      <c r="C70" s="26"/>
      <c r="D70" s="26"/>
      <c r="E70" s="26"/>
      <c r="F70" s="26"/>
      <c r="G70" s="19"/>
      <c r="J70" s="17"/>
      <c r="K70" s="19"/>
      <c r="L70" s="17"/>
      <c r="M70" s="9"/>
      <c r="P70" s="12"/>
      <c r="S70" s="9"/>
      <c r="U70" s="9"/>
      <c r="W70" s="9"/>
    </row>
    <row r="71" spans="1:36" x14ac:dyDescent="0.2">
      <c r="A71" s="17"/>
      <c r="B71" s="34"/>
      <c r="C71" s="26"/>
      <c r="D71" s="26"/>
      <c r="E71" s="26"/>
      <c r="F71" s="26"/>
      <c r="G71" s="19"/>
      <c r="J71" s="17"/>
      <c r="K71" s="19"/>
      <c r="L71" s="17"/>
      <c r="M71" s="9"/>
      <c r="P71" s="15"/>
      <c r="S71" s="9"/>
      <c r="U71" s="9"/>
      <c r="W71" s="9"/>
    </row>
    <row r="72" spans="1:36" x14ac:dyDescent="0.2">
      <c r="A72" s="17"/>
      <c r="B72" s="35"/>
      <c r="C72" s="26"/>
      <c r="D72" s="26"/>
      <c r="E72" s="26"/>
      <c r="F72" s="26"/>
      <c r="G72" s="19"/>
      <c r="J72" s="17"/>
      <c r="K72" s="19"/>
      <c r="L72" s="17"/>
      <c r="M72" s="9"/>
      <c r="P72" s="12"/>
      <c r="S72" s="9"/>
      <c r="U72" s="9"/>
      <c r="W72" s="9"/>
    </row>
    <row r="73" spans="1:36" x14ac:dyDescent="0.2">
      <c r="A73" s="17"/>
      <c r="B73" s="34"/>
      <c r="C73" s="26"/>
      <c r="D73" s="26"/>
      <c r="E73" s="26"/>
      <c r="F73" s="26"/>
      <c r="G73" s="19"/>
      <c r="J73" s="17"/>
      <c r="K73" s="19"/>
      <c r="L73" s="17"/>
      <c r="M73" s="9"/>
      <c r="P73" s="15"/>
      <c r="S73" s="9"/>
      <c r="U73" s="9"/>
      <c r="W73" s="9"/>
    </row>
    <row r="74" spans="1:36" x14ac:dyDescent="0.2">
      <c r="A74" s="17"/>
      <c r="B74" s="34"/>
      <c r="C74" s="26"/>
      <c r="D74" s="26"/>
      <c r="E74" s="26"/>
      <c r="F74" s="26"/>
      <c r="G74" s="19"/>
      <c r="J74" s="17"/>
      <c r="K74" s="19"/>
      <c r="L74" s="17"/>
      <c r="M74" s="9"/>
      <c r="P74" s="12"/>
      <c r="S74" s="9"/>
      <c r="U74" s="9"/>
      <c r="W74" s="9"/>
    </row>
    <row r="75" spans="1:36" x14ac:dyDescent="0.2">
      <c r="A75" s="17"/>
      <c r="B75" s="34"/>
      <c r="C75" s="26"/>
      <c r="D75" s="26"/>
      <c r="E75" s="26"/>
      <c r="F75" s="26"/>
      <c r="G75" s="19"/>
      <c r="J75" s="17"/>
      <c r="K75" s="19"/>
      <c r="L75" s="17"/>
      <c r="M75" s="9"/>
      <c r="P75" s="15"/>
      <c r="S75" s="9"/>
      <c r="U75" s="9"/>
      <c r="W75" s="9"/>
    </row>
    <row r="76" spans="1:36" x14ac:dyDescent="0.2">
      <c r="A76" s="17"/>
      <c r="B76" s="34"/>
      <c r="C76" s="26"/>
      <c r="D76" s="26"/>
      <c r="E76" s="26"/>
      <c r="F76" s="26"/>
      <c r="G76" s="19"/>
      <c r="J76" s="17"/>
      <c r="K76" s="19"/>
      <c r="L76" s="17"/>
      <c r="M76" s="9"/>
      <c r="P76" s="12"/>
      <c r="S76" s="9"/>
      <c r="U76" s="9"/>
      <c r="W76" s="9"/>
    </row>
    <row r="77" spans="1:36" x14ac:dyDescent="0.2">
      <c r="A77" s="17"/>
      <c r="B77" s="34"/>
      <c r="C77" s="26"/>
      <c r="D77" s="26"/>
      <c r="E77" s="26"/>
      <c r="F77" s="26"/>
      <c r="G77" s="19"/>
      <c r="J77" s="17"/>
      <c r="K77" s="19"/>
      <c r="L77" s="17"/>
      <c r="M77" s="9"/>
      <c r="P77" s="15"/>
      <c r="S77" s="9"/>
      <c r="U77" s="9"/>
      <c r="W77" s="9"/>
    </row>
    <row r="78" spans="1:36" x14ac:dyDescent="0.2">
      <c r="A78" s="17"/>
      <c r="B78" s="34"/>
      <c r="C78" s="26"/>
      <c r="D78" s="26"/>
      <c r="E78" s="26"/>
      <c r="F78" s="26"/>
      <c r="G78" s="19"/>
      <c r="J78" s="17"/>
      <c r="K78" s="19"/>
      <c r="L78" s="17"/>
      <c r="M78" s="9"/>
      <c r="P78" s="12"/>
      <c r="S78" s="9"/>
      <c r="U78" s="9"/>
      <c r="W78" s="9"/>
    </row>
    <row r="79" spans="1:36" x14ac:dyDescent="0.2">
      <c r="A79" s="17"/>
      <c r="B79" s="34"/>
      <c r="C79" s="26"/>
      <c r="D79" s="26"/>
      <c r="E79" s="26"/>
      <c r="F79" s="26"/>
      <c r="G79" s="19"/>
      <c r="J79" s="17"/>
      <c r="K79" s="19"/>
      <c r="L79" s="17"/>
      <c r="M79" s="9"/>
      <c r="P79" s="15"/>
      <c r="S79" s="9"/>
      <c r="U79" s="9"/>
      <c r="W79" s="9"/>
    </row>
    <row r="80" spans="1:36" x14ac:dyDescent="0.2">
      <c r="A80" s="17"/>
      <c r="B80" s="34"/>
      <c r="C80" s="26"/>
      <c r="D80" s="26"/>
      <c r="E80" s="26"/>
      <c r="F80" s="26"/>
      <c r="G80" s="19"/>
      <c r="J80" s="17"/>
      <c r="K80" s="19"/>
      <c r="L80" s="17"/>
      <c r="M80" s="9"/>
      <c r="P80" s="12"/>
      <c r="S80" s="9"/>
      <c r="U80" s="9"/>
      <c r="W80" s="9"/>
    </row>
    <row r="81" spans="1:16" x14ac:dyDescent="0.2">
      <c r="A81" s="17"/>
      <c r="B81" s="34"/>
      <c r="C81" s="26"/>
      <c r="D81" s="26"/>
      <c r="E81" s="26"/>
      <c r="F81" s="26"/>
      <c r="G81" s="19"/>
      <c r="J81" s="17"/>
      <c r="K81" s="19"/>
      <c r="L81" s="17"/>
      <c r="M81" s="9"/>
      <c r="P81" s="15"/>
    </row>
    <row r="82" spans="1:16" x14ac:dyDescent="0.2">
      <c r="A82" s="17"/>
      <c r="B82" s="35"/>
      <c r="C82" s="26"/>
      <c r="D82" s="26"/>
      <c r="E82" s="26"/>
      <c r="F82" s="26"/>
      <c r="G82" s="19"/>
      <c r="J82" s="17"/>
      <c r="K82" s="19"/>
      <c r="L82" s="17"/>
      <c r="P82" s="12"/>
    </row>
    <row r="83" spans="1:16" x14ac:dyDescent="0.2">
      <c r="A83" s="17"/>
      <c r="B83" s="34"/>
      <c r="C83" s="26"/>
      <c r="D83" s="26"/>
      <c r="E83" s="26"/>
      <c r="F83" s="26"/>
      <c r="G83" s="19"/>
      <c r="J83" s="17"/>
      <c r="K83" s="19"/>
      <c r="L83" s="17"/>
      <c r="P83" s="15"/>
    </row>
    <row r="84" spans="1:16" x14ac:dyDescent="0.2">
      <c r="A84" s="17"/>
      <c r="B84" s="34"/>
      <c r="C84" s="26"/>
      <c r="D84" s="26"/>
      <c r="E84" s="26"/>
      <c r="F84" s="26"/>
      <c r="G84" s="19"/>
      <c r="J84" s="17"/>
      <c r="K84" s="19"/>
      <c r="L84" s="17"/>
      <c r="P84" s="12"/>
    </row>
    <row r="85" spans="1:16" x14ac:dyDescent="0.2">
      <c r="A85" s="17"/>
      <c r="B85" s="34"/>
      <c r="C85" s="26"/>
      <c r="D85" s="26"/>
      <c r="E85" s="26"/>
      <c r="F85" s="26"/>
      <c r="G85" s="19"/>
      <c r="J85" s="17"/>
      <c r="K85" s="19"/>
      <c r="L85" s="17"/>
      <c r="P85" s="15"/>
    </row>
    <row r="86" spans="1:16" x14ac:dyDescent="0.2">
      <c r="A86" s="17"/>
      <c r="B86" s="34"/>
      <c r="C86" s="26"/>
      <c r="D86" s="26"/>
      <c r="E86" s="26"/>
      <c r="F86" s="26"/>
      <c r="G86" s="19"/>
      <c r="J86" s="17"/>
      <c r="K86" s="19"/>
      <c r="L86" s="17"/>
      <c r="P86" s="12"/>
    </row>
    <row r="87" spans="1:16" x14ac:dyDescent="0.2">
      <c r="A87" s="17"/>
      <c r="B87" s="34"/>
      <c r="C87" s="26"/>
      <c r="D87" s="26"/>
      <c r="E87" s="26"/>
      <c r="F87" s="26"/>
      <c r="G87" s="19"/>
      <c r="J87" s="17"/>
      <c r="K87" s="19"/>
      <c r="L87" s="17"/>
      <c r="P87" s="15"/>
    </row>
    <row r="88" spans="1:16" x14ac:dyDescent="0.2">
      <c r="A88" s="17"/>
      <c r="B88" s="34"/>
      <c r="C88" s="26"/>
      <c r="D88" s="26"/>
      <c r="E88" s="26"/>
      <c r="F88" s="26"/>
      <c r="G88" s="19"/>
      <c r="J88" s="17"/>
      <c r="K88" s="19"/>
      <c r="L88" s="17"/>
      <c r="M88" s="9"/>
      <c r="P88" s="12"/>
    </row>
    <row r="89" spans="1:16" x14ac:dyDescent="0.2">
      <c r="A89" s="17"/>
      <c r="B89" s="34"/>
      <c r="C89" s="26"/>
      <c r="D89" s="26"/>
      <c r="E89" s="26"/>
      <c r="F89" s="26"/>
      <c r="G89" s="19"/>
      <c r="J89" s="17"/>
      <c r="K89" s="19"/>
      <c r="L89" s="17"/>
      <c r="M89" s="9"/>
      <c r="P89" s="15"/>
    </row>
    <row r="90" spans="1:16" x14ac:dyDescent="0.2">
      <c r="A90" s="17"/>
      <c r="B90" s="34"/>
      <c r="C90" s="26"/>
      <c r="D90" s="26"/>
      <c r="E90" s="26"/>
      <c r="F90" s="26"/>
      <c r="G90" s="19"/>
      <c r="J90" s="17"/>
      <c r="K90" s="19"/>
      <c r="L90" s="17"/>
      <c r="M90" s="9"/>
      <c r="P90" s="12"/>
    </row>
    <row r="91" spans="1:16" x14ac:dyDescent="0.2">
      <c r="A91" s="17"/>
      <c r="B91" s="34"/>
      <c r="C91" s="26"/>
      <c r="D91" s="26"/>
      <c r="E91" s="26"/>
      <c r="F91" s="26"/>
      <c r="G91" s="19"/>
      <c r="J91" s="17"/>
      <c r="K91" s="19"/>
      <c r="L91" s="17"/>
      <c r="M91" s="9"/>
      <c r="P91" s="15"/>
    </row>
    <row r="92" spans="1:16" x14ac:dyDescent="0.2">
      <c r="A92" s="17"/>
      <c r="B92" s="34"/>
      <c r="C92" s="26"/>
      <c r="D92" s="26"/>
      <c r="E92" s="26"/>
      <c r="F92" s="26"/>
      <c r="G92" s="19"/>
      <c r="J92" s="17"/>
      <c r="K92" s="19"/>
      <c r="L92" s="17"/>
      <c r="M92" s="9"/>
      <c r="P92" s="12"/>
    </row>
    <row r="93" spans="1:16" x14ac:dyDescent="0.2">
      <c r="A93" s="17"/>
      <c r="B93" s="34"/>
      <c r="C93" s="26"/>
      <c r="D93" s="26"/>
      <c r="E93" s="26"/>
      <c r="F93" s="26"/>
      <c r="G93" s="19"/>
      <c r="J93" s="17"/>
      <c r="K93" s="19"/>
      <c r="L93" s="17"/>
      <c r="M93" s="9"/>
      <c r="P93" s="15"/>
    </row>
    <row r="94" spans="1:16" x14ac:dyDescent="0.2">
      <c r="A94" s="17"/>
      <c r="B94" s="34"/>
      <c r="C94" s="26"/>
      <c r="D94" s="26"/>
      <c r="E94" s="26"/>
      <c r="F94" s="26"/>
      <c r="G94" s="19"/>
      <c r="J94" s="17"/>
      <c r="K94" s="19"/>
      <c r="L94" s="17"/>
      <c r="M94" s="9"/>
      <c r="P94" s="12"/>
    </row>
    <row r="95" spans="1:16" x14ac:dyDescent="0.2">
      <c r="A95" s="17"/>
      <c r="B95" s="34"/>
      <c r="C95" s="26"/>
      <c r="D95" s="26"/>
      <c r="E95" s="26"/>
      <c r="F95" s="26"/>
      <c r="G95" s="19"/>
      <c r="J95" s="17"/>
      <c r="K95" s="19"/>
      <c r="L95" s="17"/>
      <c r="M95" s="9"/>
      <c r="P95" s="15"/>
    </row>
    <row r="96" spans="1:16" x14ac:dyDescent="0.2">
      <c r="A96" s="17"/>
      <c r="B96" s="34"/>
      <c r="C96" s="26"/>
      <c r="D96" s="26"/>
      <c r="E96" s="26"/>
      <c r="F96" s="26"/>
      <c r="G96" s="19"/>
      <c r="J96" s="17"/>
      <c r="K96" s="19"/>
      <c r="L96" s="17"/>
      <c r="M96" s="9"/>
      <c r="P96" s="12"/>
    </row>
    <row r="97" spans="1:16" x14ac:dyDescent="0.2">
      <c r="A97" s="17"/>
      <c r="B97" s="34"/>
      <c r="C97" s="26"/>
      <c r="D97" s="26"/>
      <c r="E97" s="26"/>
      <c r="F97" s="26"/>
      <c r="G97" s="19"/>
      <c r="J97" s="17"/>
      <c r="K97" s="19"/>
      <c r="L97" s="17"/>
      <c r="M97" s="9"/>
      <c r="P97" s="15"/>
    </row>
    <row r="98" spans="1:16" x14ac:dyDescent="0.2">
      <c r="A98" s="17"/>
      <c r="B98" s="34"/>
      <c r="C98" s="26"/>
      <c r="D98" s="26"/>
      <c r="E98" s="26"/>
      <c r="F98" s="26"/>
      <c r="G98" s="19"/>
      <c r="J98" s="17"/>
      <c r="K98" s="19"/>
      <c r="L98" s="17"/>
      <c r="M98" s="9"/>
      <c r="P98" s="12"/>
    </row>
    <row r="99" spans="1:16" x14ac:dyDescent="0.2">
      <c r="A99" s="17"/>
      <c r="B99" s="34"/>
      <c r="C99" s="26"/>
      <c r="D99" s="26"/>
      <c r="E99" s="26"/>
      <c r="F99" s="26"/>
      <c r="G99" s="19"/>
      <c r="J99" s="17"/>
      <c r="K99" s="19"/>
      <c r="L99" s="17"/>
      <c r="M99" s="9"/>
      <c r="P99" s="15"/>
    </row>
    <row r="100" spans="1:16" x14ac:dyDescent="0.2">
      <c r="A100" s="17"/>
      <c r="B100" s="34"/>
      <c r="C100" s="26"/>
      <c r="D100" s="26"/>
      <c r="E100" s="26"/>
      <c r="F100" s="26"/>
      <c r="G100" s="19"/>
      <c r="J100" s="17"/>
      <c r="K100" s="19"/>
      <c r="L100" s="17"/>
      <c r="M100" s="9"/>
      <c r="P100" s="12"/>
    </row>
    <row r="101" spans="1:16" x14ac:dyDescent="0.2">
      <c r="A101" s="17"/>
      <c r="B101" s="34"/>
      <c r="C101" s="26"/>
      <c r="D101" s="26"/>
      <c r="E101" s="26"/>
      <c r="F101" s="26"/>
      <c r="G101" s="19"/>
      <c r="J101" s="17"/>
      <c r="K101" s="19"/>
      <c r="L101" s="17"/>
      <c r="M101" s="9"/>
      <c r="P101" s="15"/>
    </row>
    <row r="102" spans="1:16" x14ac:dyDescent="0.2">
      <c r="A102" s="17"/>
      <c r="B102" s="34"/>
      <c r="C102" s="26"/>
      <c r="D102" s="26"/>
      <c r="E102" s="26"/>
      <c r="F102" s="26"/>
      <c r="G102" s="19"/>
      <c r="J102" s="17"/>
      <c r="K102" s="19"/>
      <c r="L102" s="17"/>
      <c r="M102" s="9"/>
      <c r="P102" s="12"/>
    </row>
    <row r="103" spans="1:16" x14ac:dyDescent="0.2">
      <c r="A103" s="17"/>
      <c r="B103" s="34"/>
      <c r="C103" s="26"/>
      <c r="D103" s="26"/>
      <c r="E103" s="26"/>
      <c r="F103" s="26"/>
      <c r="G103" s="19"/>
      <c r="J103" s="17"/>
      <c r="K103" s="19"/>
      <c r="L103" s="17"/>
      <c r="M103" s="9"/>
      <c r="P103" s="15"/>
    </row>
    <row r="104" spans="1:16" x14ac:dyDescent="0.2">
      <c r="A104" s="17"/>
      <c r="B104" s="34"/>
      <c r="C104" s="26"/>
      <c r="D104" s="26"/>
      <c r="E104" s="26"/>
      <c r="F104" s="26"/>
      <c r="G104" s="19"/>
      <c r="J104" s="17"/>
      <c r="K104" s="19"/>
      <c r="L104" s="17"/>
      <c r="M104" s="9"/>
      <c r="P104" s="12"/>
    </row>
    <row r="105" spans="1:16" x14ac:dyDescent="0.2">
      <c r="A105" s="17"/>
      <c r="B105" s="34"/>
      <c r="C105" s="26"/>
      <c r="D105" s="26"/>
      <c r="E105" s="26"/>
      <c r="F105" s="26"/>
      <c r="G105" s="19"/>
      <c r="J105" s="17"/>
      <c r="K105" s="19"/>
      <c r="L105" s="17"/>
      <c r="P105" s="15"/>
    </row>
    <row r="106" spans="1:16" x14ac:dyDescent="0.2">
      <c r="A106" s="17"/>
      <c r="B106" s="35"/>
      <c r="C106" s="26"/>
      <c r="D106" s="26"/>
      <c r="E106" s="26"/>
      <c r="F106" s="26"/>
      <c r="G106" s="19"/>
      <c r="J106" s="17"/>
      <c r="K106" s="19"/>
      <c r="L106" s="17"/>
      <c r="M106" s="9"/>
      <c r="P106" s="12"/>
    </row>
    <row r="107" spans="1:16" x14ac:dyDescent="0.2">
      <c r="A107" s="17"/>
      <c r="B107" s="34"/>
      <c r="C107" s="26"/>
      <c r="D107" s="26"/>
      <c r="E107" s="26"/>
      <c r="F107" s="26"/>
      <c r="G107" s="19"/>
      <c r="J107" s="17"/>
      <c r="K107" s="19"/>
      <c r="L107" s="17"/>
      <c r="M107" s="9"/>
      <c r="P107" s="15"/>
    </row>
    <row r="108" spans="1:16" x14ac:dyDescent="0.2">
      <c r="A108" s="17"/>
      <c r="B108" s="34"/>
      <c r="C108" s="26"/>
      <c r="D108" s="26"/>
      <c r="E108" s="26"/>
      <c r="F108" s="26"/>
      <c r="G108" s="19"/>
      <c r="J108" s="17"/>
      <c r="K108" s="19"/>
      <c r="L108" s="17"/>
      <c r="M108" s="9"/>
      <c r="P108" s="12"/>
    </row>
    <row r="109" spans="1:16" x14ac:dyDescent="0.2">
      <c r="A109" s="17"/>
      <c r="B109" s="34"/>
      <c r="C109" s="26"/>
      <c r="D109" s="26"/>
      <c r="E109" s="26"/>
      <c r="F109" s="26"/>
      <c r="G109" s="19"/>
      <c r="J109" s="17"/>
      <c r="K109" s="19"/>
      <c r="L109" s="17"/>
      <c r="M109" s="9"/>
      <c r="P109" s="15"/>
    </row>
    <row r="110" spans="1:16" x14ac:dyDescent="0.2">
      <c r="A110" s="17"/>
      <c r="B110" s="34"/>
      <c r="C110" s="26"/>
      <c r="D110" s="26"/>
      <c r="E110" s="26"/>
      <c r="F110" s="26"/>
      <c r="G110" s="19"/>
      <c r="J110" s="17"/>
      <c r="K110" s="19"/>
      <c r="L110" s="17"/>
      <c r="M110" s="9"/>
    </row>
    <row r="111" spans="1:16" x14ac:dyDescent="0.2">
      <c r="A111" s="17"/>
      <c r="B111" s="34"/>
      <c r="C111" s="26"/>
      <c r="D111" s="26"/>
      <c r="E111" s="26"/>
      <c r="F111" s="26"/>
      <c r="G111" s="19"/>
      <c r="J111" s="17"/>
      <c r="K111" s="19"/>
      <c r="L111" s="17"/>
      <c r="M111" s="9"/>
    </row>
    <row r="112" spans="1:16" x14ac:dyDescent="0.2">
      <c r="A112" s="17"/>
      <c r="B112" s="34"/>
      <c r="C112" s="26"/>
      <c r="D112" s="26"/>
      <c r="E112" s="26"/>
      <c r="F112" s="26"/>
      <c r="G112" s="19"/>
      <c r="J112" s="17"/>
      <c r="K112" s="19"/>
      <c r="L112" s="17"/>
      <c r="M112" s="9"/>
    </row>
    <row r="113" spans="1:13" x14ac:dyDescent="0.2">
      <c r="A113" s="17"/>
      <c r="B113" s="34"/>
      <c r="C113" s="26"/>
      <c r="D113" s="26"/>
      <c r="E113" s="26"/>
      <c r="F113" s="26"/>
      <c r="G113" s="19"/>
      <c r="J113" s="17"/>
      <c r="K113" s="19"/>
      <c r="L113" s="17"/>
      <c r="M113" s="9"/>
    </row>
    <row r="114" spans="1:13" x14ac:dyDescent="0.2">
      <c r="A114" s="17"/>
      <c r="B114" s="34"/>
      <c r="C114" s="26"/>
      <c r="D114" s="26"/>
      <c r="E114" s="26"/>
      <c r="F114" s="26"/>
      <c r="G114" s="19"/>
      <c r="J114" s="17"/>
      <c r="K114" s="19"/>
      <c r="L114" s="17"/>
      <c r="M114" s="9"/>
    </row>
    <row r="115" spans="1:13" x14ac:dyDescent="0.2">
      <c r="A115" s="17"/>
      <c r="B115" s="34"/>
      <c r="C115" s="26"/>
      <c r="D115" s="26"/>
      <c r="E115" s="26"/>
      <c r="F115" s="26"/>
      <c r="G115" s="19"/>
      <c r="J115" s="17"/>
      <c r="K115" s="19"/>
      <c r="L115" s="17"/>
      <c r="M115" s="9"/>
    </row>
    <row r="116" spans="1:13" x14ac:dyDescent="0.2">
      <c r="A116" s="17"/>
      <c r="B116" s="34"/>
      <c r="C116" s="26"/>
      <c r="D116" s="26"/>
      <c r="E116" s="26"/>
      <c r="F116" s="26"/>
      <c r="G116" s="19"/>
      <c r="J116" s="17"/>
      <c r="K116" s="19"/>
      <c r="L116" s="17"/>
      <c r="M116" s="9"/>
    </row>
    <row r="117" spans="1:13" x14ac:dyDescent="0.2">
      <c r="A117" s="17"/>
      <c r="B117" s="34"/>
      <c r="C117" s="17"/>
      <c r="D117" s="26"/>
      <c r="E117" s="26"/>
      <c r="F117" s="26"/>
      <c r="G117" s="19"/>
      <c r="J117" s="17"/>
      <c r="K117" s="19"/>
      <c r="L117" s="17"/>
      <c r="M117" s="9"/>
    </row>
    <row r="118" spans="1:13" x14ac:dyDescent="0.2">
      <c r="A118" s="17"/>
      <c r="B118" s="17"/>
      <c r="C118" s="17"/>
      <c r="D118" s="17"/>
      <c r="E118" s="17"/>
      <c r="F118" s="17"/>
      <c r="G118" s="17"/>
      <c r="J118" s="17"/>
      <c r="K118" s="17"/>
      <c r="L118" s="17"/>
      <c r="M118" s="9"/>
    </row>
    <row r="119" spans="1:13" x14ac:dyDescent="0.2">
      <c r="A119" s="17"/>
      <c r="B119" s="29"/>
      <c r="C119" s="18"/>
      <c r="D119" s="30"/>
      <c r="E119" s="30"/>
      <c r="F119" s="30"/>
      <c r="G119" s="30"/>
      <c r="J119" s="18"/>
      <c r="K119" s="28"/>
      <c r="L119" s="17"/>
    </row>
    <row r="120" spans="1:13" x14ac:dyDescent="0.2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3" x14ac:dyDescent="0.2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3" x14ac:dyDescent="0.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3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034C0-9B3A-4CAA-AFFB-1AACE64442A1}">
  <dimension ref="A1:H20"/>
  <sheetViews>
    <sheetView workbookViewId="0"/>
  </sheetViews>
  <sheetFormatPr baseColWidth="10" defaultColWidth="11.42578125" defaultRowHeight="12.75" x14ac:dyDescent="0.2"/>
  <cols>
    <col min="1" max="1" width="39.7109375" style="101" customWidth="1"/>
    <col min="2" max="2" width="62" style="101" customWidth="1"/>
    <col min="3" max="16384" width="11.42578125" style="101"/>
  </cols>
  <sheetData>
    <row r="1" spans="1:8" ht="15.75" x14ac:dyDescent="0.25">
      <c r="A1" s="101" t="s">
        <v>5</v>
      </c>
      <c r="B1" s="102" t="s">
        <v>105</v>
      </c>
    </row>
    <row r="2" spans="1:8" x14ac:dyDescent="0.2">
      <c r="A2" s="101" t="s">
        <v>6</v>
      </c>
      <c r="B2" s="101" t="s">
        <v>7</v>
      </c>
    </row>
    <row r="3" spans="1:8" x14ac:dyDescent="0.2">
      <c r="A3" s="101" t="s">
        <v>14</v>
      </c>
      <c r="B3" s="103"/>
      <c r="C3" s="103"/>
      <c r="D3" s="103"/>
      <c r="E3" s="103"/>
      <c r="F3" s="103"/>
      <c r="G3" s="103"/>
      <c r="H3" s="103"/>
    </row>
    <row r="4" spans="1:8" x14ac:dyDescent="0.2">
      <c r="A4" s="103"/>
      <c r="B4" s="103"/>
      <c r="C4" s="103"/>
      <c r="D4" s="103"/>
      <c r="E4" s="103"/>
      <c r="F4" s="103"/>
      <c r="G4" s="103"/>
      <c r="H4" s="103"/>
    </row>
    <row r="5" spans="1:8" x14ac:dyDescent="0.2">
      <c r="A5" s="3" t="s">
        <v>56</v>
      </c>
      <c r="B5" s="105">
        <v>26.6842485658571</v>
      </c>
      <c r="F5" s="103"/>
      <c r="G5" s="103"/>
      <c r="H5" s="103"/>
    </row>
    <row r="6" spans="1:8" x14ac:dyDescent="0.2">
      <c r="A6" s="3" t="s">
        <v>55</v>
      </c>
      <c r="B6" s="105">
        <v>2.0496772011331887</v>
      </c>
      <c r="F6" s="103"/>
      <c r="G6" s="103"/>
      <c r="H6" s="103"/>
    </row>
    <row r="7" spans="1:8" x14ac:dyDescent="0.2">
      <c r="A7" s="3" t="s">
        <v>52</v>
      </c>
      <c r="B7" s="105">
        <v>13.770129697404132</v>
      </c>
      <c r="F7" s="103"/>
      <c r="G7" s="103"/>
      <c r="H7" s="103"/>
    </row>
    <row r="8" spans="1:8" x14ac:dyDescent="0.2">
      <c r="A8" s="3" t="s">
        <v>53</v>
      </c>
      <c r="B8" s="72">
        <v>0.10281614471662127</v>
      </c>
      <c r="F8" s="103"/>
      <c r="G8" s="103"/>
      <c r="H8" s="103"/>
    </row>
    <row r="9" spans="1:8" ht="14.25" customHeight="1" x14ac:dyDescent="0.25">
      <c r="A9" s="3" t="s">
        <v>57</v>
      </c>
      <c r="B9" s="105"/>
      <c r="F9" s="103"/>
      <c r="G9"/>
      <c r="H9" s="104"/>
    </row>
    <row r="10" spans="1:8" x14ac:dyDescent="0.2">
      <c r="A10" s="106" t="s">
        <v>88</v>
      </c>
      <c r="B10" s="116">
        <v>6.9494919910000004</v>
      </c>
      <c r="F10" s="103"/>
      <c r="G10" s="103"/>
      <c r="H10" s="103"/>
    </row>
    <row r="11" spans="1:8" ht="15" customHeight="1" x14ac:dyDescent="0.2">
      <c r="A11" s="106" t="s">
        <v>89</v>
      </c>
      <c r="B11" s="116">
        <v>51.149071101000004</v>
      </c>
      <c r="F11" s="103"/>
      <c r="G11" s="103"/>
      <c r="H11" s="103"/>
    </row>
    <row r="12" spans="1:8" x14ac:dyDescent="0.2">
      <c r="A12" s="106" t="s">
        <v>90</v>
      </c>
      <c r="B12" s="116">
        <v>-3.3400941199985823E-2</v>
      </c>
      <c r="F12" s="103"/>
      <c r="G12" s="103"/>
      <c r="H12" s="103"/>
    </row>
    <row r="13" spans="1:8" x14ac:dyDescent="0.2">
      <c r="F13" s="103"/>
      <c r="G13" s="103"/>
      <c r="H13" s="103"/>
    </row>
    <row r="14" spans="1:8" x14ac:dyDescent="0.2">
      <c r="F14" s="103"/>
      <c r="G14" s="103"/>
      <c r="H14" s="103"/>
    </row>
    <row r="15" spans="1:8" x14ac:dyDescent="0.2">
      <c r="F15" s="103"/>
      <c r="G15" s="103"/>
      <c r="H15" s="103"/>
    </row>
    <row r="16" spans="1:8" x14ac:dyDescent="0.2">
      <c r="F16" s="103"/>
      <c r="G16" s="103"/>
      <c r="H16" s="103"/>
    </row>
    <row r="17" spans="1:8" x14ac:dyDescent="0.2">
      <c r="F17" s="103"/>
      <c r="G17" s="103"/>
      <c r="H17" s="103"/>
    </row>
    <row r="18" spans="1:8" ht="15" customHeight="1" x14ac:dyDescent="0.2">
      <c r="F18" s="103"/>
      <c r="G18" s="103"/>
      <c r="H18" s="103"/>
    </row>
    <row r="19" spans="1:8" x14ac:dyDescent="0.2">
      <c r="F19" s="103"/>
      <c r="G19" s="103"/>
      <c r="H19" s="103"/>
    </row>
    <row r="20" spans="1:8" x14ac:dyDescent="0.2">
      <c r="A20" s="103"/>
      <c r="B20" s="104"/>
      <c r="C20" s="104"/>
      <c r="D20" s="103"/>
      <c r="E20" s="103"/>
      <c r="F20" s="103"/>
      <c r="G20" s="103"/>
      <c r="H20" s="103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25365-A906-4372-A918-E966C01DA902}">
  <sheetPr codeName="Ark3"/>
  <dimension ref="A1:N21"/>
  <sheetViews>
    <sheetView workbookViewId="0"/>
  </sheetViews>
  <sheetFormatPr baseColWidth="10" defaultColWidth="11.42578125" defaultRowHeight="12.75" x14ac:dyDescent="0.2"/>
  <cols>
    <col min="1" max="1" width="23.85546875" style="3" bestFit="1" customWidth="1"/>
    <col min="2" max="16384" width="11.42578125" style="3"/>
  </cols>
  <sheetData>
    <row r="1" spans="1:14" ht="15.75" x14ac:dyDescent="0.25">
      <c r="A1" s="3" t="s">
        <v>5</v>
      </c>
      <c r="B1" s="6" t="s">
        <v>9</v>
      </c>
    </row>
    <row r="2" spans="1:14" x14ac:dyDescent="0.2">
      <c r="A2" s="3" t="s">
        <v>6</v>
      </c>
      <c r="B2" s="3" t="s">
        <v>7</v>
      </c>
    </row>
    <row r="3" spans="1:14" x14ac:dyDescent="0.2">
      <c r="A3" s="3" t="s">
        <v>14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">
      <c r="A5" s="1"/>
      <c r="B5" s="38" t="s">
        <v>1</v>
      </c>
      <c r="C5" s="38" t="s">
        <v>2</v>
      </c>
      <c r="D5" s="117" t="s">
        <v>3</v>
      </c>
      <c r="E5" s="38" t="s">
        <v>4</v>
      </c>
      <c r="F5" s="38" t="s">
        <v>19</v>
      </c>
      <c r="G5" s="38" t="s">
        <v>94</v>
      </c>
      <c r="H5" s="1"/>
      <c r="I5" s="1"/>
      <c r="J5" s="1"/>
      <c r="K5" s="1"/>
      <c r="L5" s="1"/>
    </row>
    <row r="6" spans="1:14" x14ac:dyDescent="0.2">
      <c r="A6" s="1" t="s">
        <v>10</v>
      </c>
      <c r="B6" s="36">
        <v>67.802999999999997</v>
      </c>
      <c r="C6" s="36">
        <v>69.254000000000005</v>
      </c>
      <c r="D6" s="2">
        <v>64.600999999999999</v>
      </c>
      <c r="E6" s="36">
        <v>66.182970999999995</v>
      </c>
      <c r="F6" s="2">
        <v>71.411585000000002</v>
      </c>
      <c r="G6" s="2">
        <v>71.460290441225993</v>
      </c>
      <c r="H6" s="1"/>
      <c r="I6" s="1"/>
      <c r="J6" s="1"/>
      <c r="K6" s="1"/>
      <c r="L6" s="1"/>
    </row>
    <row r="7" spans="1:14" x14ac:dyDescent="0.2">
      <c r="A7" s="1" t="s">
        <v>11</v>
      </c>
      <c r="B7" s="36">
        <v>120.634</v>
      </c>
      <c r="C7" s="36">
        <v>132.428</v>
      </c>
      <c r="D7" s="2">
        <v>133.48400000000001</v>
      </c>
      <c r="E7" s="36">
        <v>144.40100000000001</v>
      </c>
      <c r="F7" s="2">
        <v>141.52415500000001</v>
      </c>
      <c r="G7" s="2">
        <v>154.25515121485401</v>
      </c>
      <c r="H7" s="1"/>
      <c r="I7" s="1"/>
      <c r="J7" s="1"/>
      <c r="K7" s="1"/>
      <c r="L7" s="1"/>
    </row>
    <row r="8" spans="1:14" x14ac:dyDescent="0.2">
      <c r="A8" s="1" t="s">
        <v>12</v>
      </c>
      <c r="B8" s="36">
        <f t="shared" ref="B8:C8" si="0">B7/B6*100</f>
        <v>177.91838119257261</v>
      </c>
      <c r="C8" s="36">
        <f t="shared" si="0"/>
        <v>191.22072371270974</v>
      </c>
      <c r="D8" s="36">
        <f>D7/D6*100</f>
        <v>206.62838036562903</v>
      </c>
      <c r="E8" s="36">
        <f t="shared" ref="E8" si="1">E7/E6*100</f>
        <v>218.18452362919763</v>
      </c>
      <c r="F8" s="36">
        <v>198.18094641086597</v>
      </c>
      <c r="G8" s="36">
        <v>215.86135497409501</v>
      </c>
      <c r="H8" s="2"/>
      <c r="I8" s="1"/>
      <c r="J8" s="1"/>
      <c r="K8" s="1"/>
      <c r="L8" s="1"/>
    </row>
    <row r="9" spans="1:14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">
      <c r="A10" s="1"/>
      <c r="B10" s="1"/>
      <c r="C10" s="1"/>
      <c r="D10" s="1"/>
      <c r="E10" s="2"/>
      <c r="F10" s="1"/>
      <c r="G10" s="2"/>
      <c r="H10" s="1"/>
      <c r="I10" s="1"/>
      <c r="J10" s="1"/>
      <c r="K10" s="1"/>
      <c r="L10" s="1"/>
      <c r="M10" s="1"/>
      <c r="N10" s="1"/>
    </row>
    <row r="11" spans="1:14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</sheetData>
  <pageMargins left="0.7" right="0.7" top="0.78740157499999996" bottom="0.78740157499999996" header="0.3" footer="0.3"/>
  <pageSetup orientation="portrait" r:id="rId1"/>
  <ignoredErrors>
    <ignoredError sqref="B5:E5 F5:G5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0BD90-C325-45D8-8109-1BE0E8732D83}">
  <sheetPr codeName="Ark5"/>
  <dimension ref="A1:V33"/>
  <sheetViews>
    <sheetView workbookViewId="0"/>
  </sheetViews>
  <sheetFormatPr baseColWidth="10" defaultRowHeight="15" x14ac:dyDescent="0.25"/>
  <cols>
    <col min="1" max="1" width="19.7109375" bestFit="1" customWidth="1"/>
  </cols>
  <sheetData>
    <row r="1" spans="1:11" ht="15.75" x14ac:dyDescent="0.25">
      <c r="A1" s="3" t="s">
        <v>5</v>
      </c>
      <c r="B1" s="118" t="s">
        <v>95</v>
      </c>
    </row>
    <row r="2" spans="1:11" x14ac:dyDescent="0.25">
      <c r="A2" s="3" t="s">
        <v>6</v>
      </c>
      <c r="B2" s="46" t="s">
        <v>7</v>
      </c>
    </row>
    <row r="3" spans="1:11" ht="15" customHeight="1" x14ac:dyDescent="0.25"/>
    <row r="4" spans="1:11" ht="15" customHeight="1" x14ac:dyDescent="0.25">
      <c r="A4" s="48"/>
      <c r="B4" s="3" t="s">
        <v>21</v>
      </c>
      <c r="C4" s="3" t="s">
        <v>22</v>
      </c>
      <c r="D4" s="3" t="s">
        <v>58</v>
      </c>
      <c r="E4" s="3" t="s">
        <v>23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64</v>
      </c>
      <c r="K4" s="3" t="s">
        <v>65</v>
      </c>
    </row>
    <row r="5" spans="1:11" ht="15" customHeight="1" x14ac:dyDescent="0.25">
      <c r="A5" s="3" t="s">
        <v>34</v>
      </c>
      <c r="B5" s="49"/>
      <c r="C5" s="49"/>
      <c r="D5" s="49"/>
      <c r="E5" s="49"/>
      <c r="F5" s="49">
        <f>E6+E8</f>
        <v>96.678798341700002</v>
      </c>
      <c r="G5" s="49"/>
      <c r="H5" s="49">
        <v>77.720942820999994</v>
      </c>
      <c r="I5" s="49"/>
      <c r="J5" s="49"/>
      <c r="K5" s="49">
        <v>71.460290419200007</v>
      </c>
    </row>
    <row r="6" spans="1:11" ht="15" customHeight="1" x14ac:dyDescent="0.25">
      <c r="A6" s="3" t="s">
        <v>35</v>
      </c>
      <c r="B6" s="49"/>
      <c r="C6" s="49">
        <v>56.838868413899995</v>
      </c>
      <c r="D6" s="49">
        <f>B8+C8</f>
        <v>58.417698660199996</v>
      </c>
      <c r="E6" s="49">
        <f>D6+D8</f>
        <v>91.464201757500007</v>
      </c>
      <c r="F6" s="49"/>
      <c r="G6" s="49">
        <f>F5-G7</f>
        <v>77.71594948660001</v>
      </c>
      <c r="H6" s="49"/>
      <c r="I6" s="49">
        <f>H5</f>
        <v>77.720942820999994</v>
      </c>
      <c r="J6" s="49">
        <f>I6+I8-J7</f>
        <v>69.743343834599997</v>
      </c>
      <c r="K6" s="49"/>
    </row>
    <row r="7" spans="1:11" ht="15" customHeight="1" x14ac:dyDescent="0.25">
      <c r="A7" s="3" t="s">
        <v>66</v>
      </c>
      <c r="B7" s="49"/>
      <c r="C7" s="49"/>
      <c r="D7" s="49"/>
      <c r="E7" s="49"/>
      <c r="F7" s="49"/>
      <c r="G7" s="49">
        <v>18.962848855099999</v>
      </c>
      <c r="H7" s="49"/>
      <c r="I7" s="49"/>
      <c r="J7" s="49">
        <v>14.425033254600001</v>
      </c>
      <c r="K7" s="49"/>
    </row>
    <row r="8" spans="1:11" ht="15" customHeight="1" x14ac:dyDescent="0.25">
      <c r="A8" s="3" t="s">
        <v>67</v>
      </c>
      <c r="B8" s="49">
        <v>56.838868413899995</v>
      </c>
      <c r="C8" s="49">
        <v>1.5788302462999999</v>
      </c>
      <c r="D8" s="49">
        <v>33.046503097300004</v>
      </c>
      <c r="E8" s="49">
        <v>5.2145965842000006</v>
      </c>
      <c r="F8" s="49"/>
      <c r="G8" s="49"/>
      <c r="H8" s="49"/>
      <c r="I8" s="49">
        <v>6.4474342682000003</v>
      </c>
      <c r="J8" s="49"/>
      <c r="K8" s="49"/>
    </row>
    <row r="9" spans="1:11" ht="15" customHeight="1" x14ac:dyDescent="0.25">
      <c r="A9" s="3"/>
      <c r="B9" s="47"/>
      <c r="C9" s="47"/>
      <c r="D9" s="47"/>
      <c r="E9" s="47"/>
      <c r="F9" s="47"/>
      <c r="G9" s="47"/>
      <c r="H9" s="47"/>
      <c r="I9" s="47"/>
      <c r="J9" s="47"/>
      <c r="K9" s="47"/>
    </row>
    <row r="10" spans="1:11" ht="1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1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22" ht="1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22" ht="1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22" ht="1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22" ht="1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22" ht="1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22" ht="1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22" ht="1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5" spans="1:22" x14ac:dyDescent="0.25">
      <c r="M25" s="50"/>
      <c r="N25" s="50"/>
      <c r="O25" s="50"/>
      <c r="P25" s="50"/>
      <c r="Q25" s="50"/>
      <c r="R25" s="50"/>
      <c r="S25" s="50"/>
      <c r="T25" s="50"/>
      <c r="U25" s="50"/>
      <c r="V25" s="50"/>
    </row>
    <row r="26" spans="1:22" x14ac:dyDescent="0.25">
      <c r="M26" s="50"/>
      <c r="N26" s="50"/>
      <c r="O26" s="50"/>
      <c r="P26" s="50"/>
      <c r="Q26" s="50"/>
      <c r="R26" s="50"/>
      <c r="S26" s="50"/>
      <c r="T26" s="50"/>
      <c r="U26" s="50"/>
      <c r="V26" s="50"/>
    </row>
    <row r="27" spans="1:22" x14ac:dyDescent="0.25">
      <c r="M27" s="50"/>
      <c r="N27" s="50"/>
      <c r="O27" s="50"/>
      <c r="P27" s="50"/>
      <c r="Q27" s="50"/>
      <c r="R27" s="50"/>
      <c r="S27" s="50"/>
      <c r="T27" s="50"/>
      <c r="U27" s="50"/>
      <c r="V27" s="50"/>
    </row>
    <row r="28" spans="1:22" x14ac:dyDescent="0.25">
      <c r="M28" s="50"/>
      <c r="N28" s="50"/>
      <c r="O28" s="50"/>
      <c r="P28" s="50"/>
      <c r="Q28" s="50"/>
      <c r="R28" s="50"/>
      <c r="S28" s="50"/>
      <c r="T28" s="50"/>
      <c r="U28" s="50"/>
      <c r="V28" s="50"/>
    </row>
    <row r="29" spans="1:22" x14ac:dyDescent="0.25">
      <c r="A29" s="3"/>
      <c r="B29" s="49"/>
      <c r="C29" s="49"/>
      <c r="D29" s="49"/>
      <c r="E29" s="49"/>
      <c r="F29" s="49"/>
      <c r="G29" s="49"/>
      <c r="H29" s="49"/>
      <c r="I29" s="49"/>
      <c r="J29" s="49"/>
      <c r="K29" s="49"/>
    </row>
    <row r="30" spans="1:22" x14ac:dyDescent="0.25">
      <c r="A30" s="3"/>
      <c r="B30" s="49"/>
      <c r="C30" s="49"/>
      <c r="D30" s="49"/>
      <c r="E30" s="49"/>
      <c r="F30" s="51"/>
      <c r="G30" s="49"/>
      <c r="H30" s="49"/>
      <c r="I30" s="49"/>
      <c r="J30" s="49"/>
      <c r="K30" s="49"/>
    </row>
    <row r="31" spans="1:22" x14ac:dyDescent="0.25">
      <c r="A31" s="3"/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22" x14ac:dyDescent="0.25">
      <c r="A32" s="3"/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3:3" x14ac:dyDescent="0.25">
      <c r="C33" s="52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FE19A-64E0-4F34-B724-4CB48B1F7C01}">
  <sheetPr codeName="Ark6"/>
  <dimension ref="A1:J20"/>
  <sheetViews>
    <sheetView workbookViewId="0"/>
  </sheetViews>
  <sheetFormatPr baseColWidth="10" defaultColWidth="11.42578125" defaultRowHeight="12.75" x14ac:dyDescent="0.2"/>
  <cols>
    <col min="1" max="1" width="25.28515625" style="3" customWidth="1"/>
    <col min="2" max="16384" width="11.42578125" style="3"/>
  </cols>
  <sheetData>
    <row r="1" spans="1:10" ht="15.75" x14ac:dyDescent="0.25">
      <c r="A1" s="3" t="s">
        <v>5</v>
      </c>
      <c r="B1" s="6" t="s">
        <v>96</v>
      </c>
    </row>
    <row r="2" spans="1:10" x14ac:dyDescent="0.2">
      <c r="A2" s="3" t="s">
        <v>6</v>
      </c>
      <c r="B2" s="3" t="s">
        <v>7</v>
      </c>
    </row>
    <row r="3" spans="1:10" x14ac:dyDescent="0.2">
      <c r="A3" s="3" t="s">
        <v>14</v>
      </c>
      <c r="B3" s="1"/>
      <c r="C3" s="1"/>
      <c r="D3" s="1"/>
      <c r="E3" s="1"/>
      <c r="F3" s="1"/>
      <c r="G3" s="1"/>
      <c r="H3" s="1"/>
    </row>
    <row r="4" spans="1:10" x14ac:dyDescent="0.2">
      <c r="A4" s="1"/>
      <c r="B4" s="1"/>
      <c r="C4" s="1"/>
      <c r="D4" s="1"/>
      <c r="E4" s="1"/>
      <c r="F4" s="1"/>
      <c r="G4" s="1"/>
      <c r="H4" s="1"/>
    </row>
    <row r="5" spans="1:10" x14ac:dyDescent="0.2">
      <c r="A5" s="3" t="s">
        <v>68</v>
      </c>
      <c r="G5" s="1"/>
      <c r="H5" s="1"/>
      <c r="I5" s="60"/>
    </row>
    <row r="6" spans="1:10" x14ac:dyDescent="0.2">
      <c r="B6" s="3">
        <v>2016</v>
      </c>
      <c r="C6" s="3">
        <v>2017</v>
      </c>
      <c r="D6" s="3">
        <v>2018</v>
      </c>
      <c r="E6" s="3">
        <v>2019</v>
      </c>
      <c r="F6" s="3">
        <v>2020</v>
      </c>
      <c r="G6" s="1">
        <v>2021</v>
      </c>
      <c r="H6" s="1"/>
    </row>
    <row r="7" spans="1:10" x14ac:dyDescent="0.2">
      <c r="A7" s="3" t="s">
        <v>65</v>
      </c>
      <c r="B7" s="53">
        <v>64.2</v>
      </c>
      <c r="C7" s="53">
        <v>64.900000000000006</v>
      </c>
      <c r="D7" s="53">
        <v>63.3</v>
      </c>
      <c r="E7" s="3">
        <v>66.2</v>
      </c>
      <c r="F7" s="49">
        <v>70.7</v>
      </c>
      <c r="G7" s="76">
        <v>71.460290419200007</v>
      </c>
      <c r="H7" s="1"/>
      <c r="I7" s="60"/>
      <c r="J7" s="60"/>
    </row>
    <row r="8" spans="1:10" x14ac:dyDescent="0.2">
      <c r="A8" s="54" t="s">
        <v>69</v>
      </c>
      <c r="B8" s="53">
        <v>-14.9</v>
      </c>
      <c r="C8" s="53">
        <v>-17.600000000000001</v>
      </c>
      <c r="D8" s="53">
        <v>-15.9</v>
      </c>
      <c r="E8" s="3">
        <v>-13</v>
      </c>
      <c r="F8" s="49">
        <v>-13.9</v>
      </c>
      <c r="G8" s="76">
        <v>-14.425033254600001</v>
      </c>
      <c r="H8" s="1"/>
    </row>
    <row r="9" spans="1:10" ht="14.25" customHeight="1" x14ac:dyDescent="0.2">
      <c r="A9" s="3" t="s">
        <v>29</v>
      </c>
      <c r="B9" s="53">
        <v>5.0999999999999996</v>
      </c>
      <c r="C9" s="53">
        <v>5.4</v>
      </c>
      <c r="D9" s="53">
        <v>5.4</v>
      </c>
      <c r="E9" s="3">
        <v>5.8</v>
      </c>
      <c r="F9" s="49">
        <v>6.1</v>
      </c>
      <c r="G9" s="76">
        <v>6.4474342682000003</v>
      </c>
      <c r="H9" s="2"/>
      <c r="I9" s="72"/>
      <c r="J9" s="63"/>
    </row>
    <row r="10" spans="1:10" x14ac:dyDescent="0.2">
      <c r="A10" s="3" t="s">
        <v>28</v>
      </c>
      <c r="B10" s="53">
        <v>74</v>
      </c>
      <c r="C10" s="53">
        <v>77.099999999999994</v>
      </c>
      <c r="D10" s="53">
        <v>73.7</v>
      </c>
      <c r="E10" s="3">
        <v>73.099999999999994</v>
      </c>
      <c r="F10" s="49">
        <v>78.5</v>
      </c>
      <c r="G10" s="76">
        <v>77.720942820999994</v>
      </c>
      <c r="H10" s="1"/>
      <c r="I10" s="60"/>
      <c r="J10" s="60"/>
    </row>
    <row r="11" spans="1:10" ht="15" customHeight="1" x14ac:dyDescent="0.2">
      <c r="A11" s="3" t="s">
        <v>70</v>
      </c>
      <c r="B11" s="53">
        <v>-16.2</v>
      </c>
      <c r="C11" s="53">
        <v>-18.7</v>
      </c>
      <c r="D11" s="53">
        <v>-18.3</v>
      </c>
      <c r="E11" s="3">
        <v>-18.8</v>
      </c>
      <c r="F11" s="3">
        <v>-18.7</v>
      </c>
      <c r="G11" s="76">
        <v>-18.962848855099999</v>
      </c>
      <c r="H11" s="1"/>
    </row>
    <row r="12" spans="1:10" x14ac:dyDescent="0.2">
      <c r="A12" s="3" t="s">
        <v>26</v>
      </c>
      <c r="B12" s="53">
        <v>90.1</v>
      </c>
      <c r="C12" s="53">
        <v>95.7</v>
      </c>
      <c r="D12" s="53">
        <v>92</v>
      </c>
      <c r="E12" s="3">
        <f>E16+E15+E14+E13</f>
        <v>91.899999999999991</v>
      </c>
      <c r="F12" s="3">
        <v>97.2</v>
      </c>
      <c r="G12" s="76">
        <v>96.678798341700002</v>
      </c>
      <c r="H12" s="1"/>
    </row>
    <row r="13" spans="1:10" x14ac:dyDescent="0.2">
      <c r="A13" s="3" t="s">
        <v>23</v>
      </c>
      <c r="B13" s="55">
        <v>4.2</v>
      </c>
      <c r="C13" s="53">
        <v>5.2</v>
      </c>
      <c r="D13" s="53">
        <v>5.3</v>
      </c>
      <c r="E13" s="3">
        <v>5.7</v>
      </c>
      <c r="F13" s="49">
        <v>4.7</v>
      </c>
      <c r="G13" s="76">
        <v>5.2145965842000006</v>
      </c>
      <c r="H13" s="1"/>
      <c r="I13" s="1"/>
      <c r="J13" s="1"/>
    </row>
    <row r="14" spans="1:10" x14ac:dyDescent="0.2">
      <c r="A14" s="3" t="s">
        <v>58</v>
      </c>
      <c r="B14" s="53">
        <v>32.200000000000003</v>
      </c>
      <c r="C14" s="53">
        <v>34.799999999999997</v>
      </c>
      <c r="D14" s="53">
        <v>33.799999999999997</v>
      </c>
      <c r="E14" s="3">
        <v>34.299999999999997</v>
      </c>
      <c r="F14" s="49">
        <v>31.8</v>
      </c>
      <c r="G14" s="76">
        <v>33.046503097300004</v>
      </c>
      <c r="H14" s="1"/>
      <c r="I14" s="1"/>
      <c r="J14" s="1"/>
    </row>
    <row r="15" spans="1:10" x14ac:dyDescent="0.2">
      <c r="A15" s="3" t="s">
        <v>22</v>
      </c>
      <c r="B15" s="53">
        <v>1</v>
      </c>
      <c r="C15" s="53">
        <v>1.4</v>
      </c>
      <c r="D15" s="53">
        <v>1.6</v>
      </c>
      <c r="E15" s="3">
        <v>2</v>
      </c>
      <c r="F15" s="49">
        <v>2.6</v>
      </c>
      <c r="G15" s="76">
        <v>1.5788302462999999</v>
      </c>
      <c r="H15" s="1"/>
      <c r="I15" s="1"/>
      <c r="J15" s="1"/>
    </row>
    <row r="16" spans="1:10" x14ac:dyDescent="0.2">
      <c r="A16" s="3" t="s">
        <v>21</v>
      </c>
      <c r="B16" s="53">
        <v>52.7</v>
      </c>
      <c r="C16" s="53">
        <v>54.5</v>
      </c>
      <c r="D16" s="53">
        <v>51.3</v>
      </c>
      <c r="E16" s="3">
        <v>49.9</v>
      </c>
      <c r="F16" s="49">
        <v>58.1</v>
      </c>
      <c r="G16" s="76">
        <v>56.838868413899995</v>
      </c>
      <c r="H16" s="1"/>
      <c r="I16" s="1"/>
      <c r="J16" s="1"/>
    </row>
    <row r="17" spans="7:8" x14ac:dyDescent="0.2">
      <c r="H17" s="1"/>
    </row>
    <row r="18" spans="7:8" ht="15" customHeight="1" x14ac:dyDescent="0.2">
      <c r="H18" s="1"/>
    </row>
    <row r="19" spans="7:8" x14ac:dyDescent="0.2">
      <c r="G19" s="1"/>
      <c r="H19" s="1"/>
    </row>
    <row r="20" spans="7:8" x14ac:dyDescent="0.2">
      <c r="G20" s="1"/>
      <c r="H20" s="1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FAEA-0447-48EE-BE68-084CCCF1FEFE}">
  <sheetPr codeName="Ark9"/>
  <dimension ref="A1:L24"/>
  <sheetViews>
    <sheetView workbookViewId="0"/>
  </sheetViews>
  <sheetFormatPr baseColWidth="10" defaultColWidth="11.42578125" defaultRowHeight="12.75" x14ac:dyDescent="0.2"/>
  <cols>
    <col min="1" max="1" width="25.85546875" style="3" bestFit="1" customWidth="1"/>
    <col min="2" max="3" width="11.42578125" style="3"/>
    <col min="4" max="4" width="14.85546875" style="3" bestFit="1" customWidth="1"/>
    <col min="5" max="5" width="17.7109375" style="3" bestFit="1" customWidth="1"/>
    <col min="6" max="6" width="19.5703125" style="3" bestFit="1" customWidth="1"/>
    <col min="7" max="7" width="11.85546875" style="3" bestFit="1" customWidth="1"/>
    <col min="8" max="8" width="18.28515625" style="3" bestFit="1" customWidth="1"/>
    <col min="9" max="9" width="13.42578125" style="3" bestFit="1" customWidth="1"/>
    <col min="10" max="16384" width="11.42578125" style="3"/>
  </cols>
  <sheetData>
    <row r="1" spans="1:12" ht="15.75" x14ac:dyDescent="0.25">
      <c r="A1" s="3" t="s">
        <v>5</v>
      </c>
      <c r="B1" s="6" t="s">
        <v>97</v>
      </c>
    </row>
    <row r="2" spans="1:12" x14ac:dyDescent="0.2">
      <c r="A2" s="3" t="s">
        <v>6</v>
      </c>
      <c r="B2" s="3" t="s">
        <v>7</v>
      </c>
    </row>
    <row r="3" spans="1:12" x14ac:dyDescent="0.2">
      <c r="A3" s="3" t="s">
        <v>14</v>
      </c>
      <c r="B3" s="1"/>
      <c r="C3" s="1"/>
      <c r="D3" s="1"/>
      <c r="E3" s="1"/>
      <c r="F3" s="1"/>
      <c r="G3" s="1"/>
      <c r="H3" s="1"/>
    </row>
    <row r="4" spans="1:12" x14ac:dyDescent="0.2">
      <c r="A4" s="1"/>
      <c r="B4" s="1"/>
      <c r="C4" s="1"/>
      <c r="D4" s="1"/>
      <c r="E4" s="1"/>
      <c r="F4" s="1"/>
      <c r="G4" s="1"/>
      <c r="H4" s="1"/>
    </row>
    <row r="5" spans="1:12" ht="15" x14ac:dyDescent="0.25">
      <c r="A5" s="48"/>
      <c r="B5" s="56" t="s">
        <v>42</v>
      </c>
      <c r="C5" s="56" t="s">
        <v>43</v>
      </c>
      <c r="D5" s="56" t="s">
        <v>44</v>
      </c>
      <c r="E5" s="56" t="s">
        <v>45</v>
      </c>
      <c r="F5" s="56" t="s">
        <v>46</v>
      </c>
      <c r="G5" s="56" t="s">
        <v>47</v>
      </c>
      <c r="H5" s="56" t="s">
        <v>48</v>
      </c>
      <c r="I5" s="56" t="s">
        <v>27</v>
      </c>
      <c r="J5" s="56" t="s">
        <v>71</v>
      </c>
      <c r="L5"/>
    </row>
    <row r="6" spans="1:12" ht="15" x14ac:dyDescent="0.25">
      <c r="A6" s="57" t="s">
        <v>34</v>
      </c>
      <c r="B6" s="58"/>
      <c r="C6" s="58"/>
      <c r="D6" s="58"/>
      <c r="E6" s="58"/>
      <c r="F6" s="58"/>
      <c r="G6" s="58"/>
      <c r="H6" s="58">
        <v>71.803476855200003</v>
      </c>
      <c r="I6" s="58"/>
      <c r="J6" s="58">
        <v>56.838868415900009</v>
      </c>
      <c r="L6"/>
    </row>
    <row r="7" spans="1:12" ht="15" x14ac:dyDescent="0.25">
      <c r="A7" s="57" t="s">
        <v>35</v>
      </c>
      <c r="B7" s="58"/>
      <c r="C7" s="58">
        <f>B9</f>
        <v>15.5486656649</v>
      </c>
      <c r="D7" s="58">
        <f>C7+C9</f>
        <v>36.624519594900001</v>
      </c>
      <c r="E7" s="58">
        <f>D7+D9</f>
        <v>47.1739276184</v>
      </c>
      <c r="F7" s="58">
        <f>E7+E9</f>
        <v>66.178150156100003</v>
      </c>
      <c r="G7" s="58">
        <f>F7+F9</f>
        <v>66.223927682099998</v>
      </c>
      <c r="H7" s="58"/>
      <c r="I7" s="58">
        <f>H6-I8</f>
        <v>56.838868415900002</v>
      </c>
      <c r="J7" s="58"/>
      <c r="L7"/>
    </row>
    <row r="8" spans="1:12" ht="15" x14ac:dyDescent="0.25">
      <c r="A8" s="57" t="s">
        <v>72</v>
      </c>
      <c r="B8" s="58"/>
      <c r="C8" s="58"/>
      <c r="D8" s="58"/>
      <c r="E8" s="58"/>
      <c r="F8" s="58"/>
      <c r="G8" s="58"/>
      <c r="H8" s="58"/>
      <c r="I8" s="58">
        <v>14.964608439299999</v>
      </c>
      <c r="J8" s="58"/>
      <c r="L8"/>
    </row>
    <row r="9" spans="1:12" ht="14.25" customHeight="1" x14ac:dyDescent="0.25">
      <c r="A9" s="57" t="s">
        <v>73</v>
      </c>
      <c r="B9" s="58">
        <v>15.5486656649</v>
      </c>
      <c r="C9" s="58">
        <v>21.075853930000001</v>
      </c>
      <c r="D9" s="58">
        <v>10.549408023500002</v>
      </c>
      <c r="E9" s="58">
        <v>19.004222537700002</v>
      </c>
      <c r="F9" s="58">
        <v>4.5777525999999999E-2</v>
      </c>
      <c r="G9" s="58">
        <v>5.5795491731000002</v>
      </c>
      <c r="H9" s="58"/>
      <c r="I9" s="59"/>
      <c r="J9" s="58"/>
      <c r="L9"/>
    </row>
    <row r="10" spans="1:12" ht="15" x14ac:dyDescent="0.25">
      <c r="L10"/>
    </row>
    <row r="11" spans="1:12" ht="15" customHeight="1" x14ac:dyDescent="0.25">
      <c r="L11"/>
    </row>
    <row r="12" spans="1:12" ht="15" x14ac:dyDescent="0.25">
      <c r="L12"/>
    </row>
    <row r="13" spans="1:12" ht="15" x14ac:dyDescent="0.25">
      <c r="L13"/>
    </row>
    <row r="14" spans="1:12" ht="15" x14ac:dyDescent="0.25">
      <c r="L14"/>
    </row>
    <row r="15" spans="1:12" ht="15" x14ac:dyDescent="0.25">
      <c r="L15"/>
    </row>
    <row r="16" spans="1:12" ht="15" x14ac:dyDescent="0.25">
      <c r="L16"/>
    </row>
    <row r="17" spans="1:12" ht="15" x14ac:dyDescent="0.25">
      <c r="L17"/>
    </row>
    <row r="18" spans="1:12" ht="15" customHeight="1" x14ac:dyDescent="0.25">
      <c r="L18"/>
    </row>
    <row r="19" spans="1:12" ht="15" x14ac:dyDescent="0.25">
      <c r="L19"/>
    </row>
    <row r="20" spans="1:12" ht="15" x14ac:dyDescent="0.25">
      <c r="L20"/>
    </row>
    <row r="21" spans="1:12" ht="15" x14ac:dyDescent="0.25">
      <c r="L21"/>
    </row>
    <row r="22" spans="1:12" ht="15" x14ac:dyDescent="0.25">
      <c r="L22"/>
    </row>
    <row r="23" spans="1:12" ht="15" x14ac:dyDescent="0.25">
      <c r="D23" s="56"/>
      <c r="L23"/>
    </row>
    <row r="24" spans="1:12" ht="15" x14ac:dyDescent="0.25">
      <c r="A24"/>
      <c r="B24"/>
      <c r="C24"/>
      <c r="D24"/>
      <c r="E24"/>
      <c r="F24"/>
      <c r="G24"/>
      <c r="H24"/>
      <c r="I24"/>
      <c r="J24"/>
      <c r="K24"/>
      <c r="L24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FF79B-FAF7-49F1-A458-0060F77421D2}">
  <sheetPr codeName="Ark10"/>
  <dimension ref="A1:J18"/>
  <sheetViews>
    <sheetView workbookViewId="0"/>
  </sheetViews>
  <sheetFormatPr baseColWidth="10" defaultColWidth="11.42578125" defaultRowHeight="12.75" x14ac:dyDescent="0.2"/>
  <cols>
    <col min="1" max="1" width="20.42578125" style="3" bestFit="1" customWidth="1"/>
    <col min="2" max="7" width="11.42578125" style="3"/>
    <col min="8" max="9" width="12.140625" style="3" bestFit="1" customWidth="1"/>
    <col min="10" max="16384" width="11.42578125" style="3"/>
  </cols>
  <sheetData>
    <row r="1" spans="1:10" ht="15.75" x14ac:dyDescent="0.25">
      <c r="A1" s="3" t="s">
        <v>5</v>
      </c>
      <c r="B1" s="6" t="s">
        <v>98</v>
      </c>
    </row>
    <row r="2" spans="1:10" x14ac:dyDescent="0.2">
      <c r="A2" s="3" t="s">
        <v>6</v>
      </c>
      <c r="B2" s="3" t="s">
        <v>7</v>
      </c>
    </row>
    <row r="3" spans="1:10" x14ac:dyDescent="0.2">
      <c r="A3" s="3" t="s">
        <v>14</v>
      </c>
      <c r="B3" s="1"/>
      <c r="C3" s="1"/>
      <c r="D3" s="1"/>
      <c r="E3" s="1"/>
      <c r="F3" s="1"/>
      <c r="G3" s="1"/>
      <c r="H3" s="1"/>
    </row>
    <row r="4" spans="1:10" x14ac:dyDescent="0.2">
      <c r="A4" s="1"/>
      <c r="B4" s="1"/>
      <c r="C4" s="1"/>
      <c r="D4" s="1"/>
      <c r="E4" s="1"/>
      <c r="F4" s="1"/>
      <c r="G4" s="1"/>
      <c r="H4" s="1"/>
    </row>
    <row r="5" spans="1:10" x14ac:dyDescent="0.2">
      <c r="A5" s="3" t="s">
        <v>68</v>
      </c>
    </row>
    <row r="6" spans="1:10" x14ac:dyDescent="0.2">
      <c r="B6" s="3">
        <v>2016</v>
      </c>
      <c r="C6" s="3">
        <v>2017</v>
      </c>
      <c r="D6" s="3">
        <v>2018</v>
      </c>
      <c r="E6" s="3">
        <v>2019</v>
      </c>
      <c r="F6" s="3">
        <v>2020</v>
      </c>
      <c r="G6" s="3">
        <v>2021</v>
      </c>
    </row>
    <row r="7" spans="1:10" x14ac:dyDescent="0.2">
      <c r="A7" s="3" t="s">
        <v>41</v>
      </c>
      <c r="B7" s="53">
        <v>52.7</v>
      </c>
      <c r="C7" s="53">
        <v>54.5</v>
      </c>
      <c r="D7" s="53">
        <v>51.3</v>
      </c>
      <c r="E7" s="3">
        <v>49.9</v>
      </c>
      <c r="F7" s="60">
        <v>58.068987972200006</v>
      </c>
      <c r="G7" s="58">
        <v>56.838868415900009</v>
      </c>
    </row>
    <row r="8" spans="1:10" x14ac:dyDescent="0.2">
      <c r="A8" s="3" t="s">
        <v>74</v>
      </c>
      <c r="B8" s="53">
        <v>-12.2</v>
      </c>
      <c r="C8" s="53">
        <v>-13.1</v>
      </c>
      <c r="D8" s="53">
        <v>-12.5</v>
      </c>
      <c r="E8" s="3">
        <v>-13</v>
      </c>
      <c r="F8" s="60">
        <v>-15.6501780596</v>
      </c>
      <c r="G8" s="58">
        <v>-14.964608439299999</v>
      </c>
    </row>
    <row r="9" spans="1:10" ht="14.25" customHeight="1" x14ac:dyDescent="0.2">
      <c r="A9" s="3" t="s">
        <v>75</v>
      </c>
      <c r="B9" s="53">
        <v>64.900000000000006</v>
      </c>
      <c r="C9" s="53">
        <v>67.5</v>
      </c>
      <c r="D9" s="53">
        <v>63.8</v>
      </c>
      <c r="E9" s="3">
        <v>63</v>
      </c>
      <c r="F9" s="60">
        <v>73.719166030799983</v>
      </c>
      <c r="G9" s="58">
        <v>71.803476855200003</v>
      </c>
      <c r="H9" s="107"/>
      <c r="I9" s="107"/>
    </row>
    <row r="10" spans="1:10" x14ac:dyDescent="0.2">
      <c r="A10" s="3" t="s">
        <v>47</v>
      </c>
      <c r="B10" s="53">
        <v>3.5</v>
      </c>
      <c r="C10" s="53">
        <v>4.0999999999999996</v>
      </c>
      <c r="D10" s="53">
        <v>3.8</v>
      </c>
      <c r="E10" s="3">
        <v>4.5</v>
      </c>
      <c r="F10" s="60">
        <v>5.1194305001</v>
      </c>
      <c r="G10" s="58">
        <v>5.5795491731000002</v>
      </c>
      <c r="H10" s="72"/>
      <c r="I10" s="72"/>
      <c r="J10" s="72"/>
    </row>
    <row r="11" spans="1:10" ht="15" customHeight="1" x14ac:dyDescent="0.2">
      <c r="A11" s="3" t="s">
        <v>76</v>
      </c>
      <c r="B11" s="53">
        <v>0.1</v>
      </c>
      <c r="C11" s="53">
        <v>0.3</v>
      </c>
      <c r="D11" s="53">
        <v>0.1</v>
      </c>
      <c r="E11" s="3">
        <v>0.8</v>
      </c>
      <c r="F11" s="60">
        <v>3.8700378399999999E-2</v>
      </c>
      <c r="G11" s="58">
        <v>4.5777525999999999E-2</v>
      </c>
      <c r="H11" s="72"/>
      <c r="I11" s="72"/>
      <c r="J11" s="72"/>
    </row>
    <row r="12" spans="1:10" x14ac:dyDescent="0.2">
      <c r="A12" s="3" t="s">
        <v>45</v>
      </c>
      <c r="B12" s="53">
        <v>17.2</v>
      </c>
      <c r="C12" s="53">
        <v>17.5</v>
      </c>
      <c r="D12" s="53">
        <v>18.2</v>
      </c>
      <c r="E12" s="3">
        <v>16.7</v>
      </c>
      <c r="F12" s="60">
        <v>21.522648122</v>
      </c>
      <c r="G12" s="58">
        <v>19.004222537700002</v>
      </c>
      <c r="H12" s="72"/>
      <c r="I12" s="72"/>
      <c r="J12" s="72"/>
    </row>
    <row r="13" spans="1:10" x14ac:dyDescent="0.2">
      <c r="A13" s="3" t="s">
        <v>44</v>
      </c>
      <c r="B13" s="55">
        <v>0.5</v>
      </c>
      <c r="C13" s="53">
        <v>0.6</v>
      </c>
      <c r="D13" s="53">
        <v>0.7</v>
      </c>
      <c r="E13" s="3">
        <v>1.5</v>
      </c>
      <c r="F13" s="58">
        <v>11.342584910499999</v>
      </c>
      <c r="G13" s="58">
        <v>10.549408023500002</v>
      </c>
      <c r="H13" s="72"/>
      <c r="I13" s="72"/>
      <c r="J13" s="72"/>
    </row>
    <row r="14" spans="1:10" x14ac:dyDescent="0.2">
      <c r="A14" s="3" t="s">
        <v>43</v>
      </c>
      <c r="B14" s="53">
        <v>22.9</v>
      </c>
      <c r="C14" s="53">
        <v>23.9</v>
      </c>
      <c r="D14" s="53">
        <v>21.2</v>
      </c>
      <c r="E14" s="3">
        <v>21.8</v>
      </c>
      <c r="F14" s="58">
        <v>17.066817864799997</v>
      </c>
      <c r="G14" s="58">
        <v>21.075853930000001</v>
      </c>
      <c r="H14" s="72"/>
      <c r="I14" s="72"/>
      <c r="J14" s="72"/>
    </row>
    <row r="15" spans="1:10" x14ac:dyDescent="0.2">
      <c r="A15" s="3" t="s">
        <v>42</v>
      </c>
      <c r="B15" s="53">
        <v>20.8</v>
      </c>
      <c r="C15" s="53">
        <v>21.2</v>
      </c>
      <c r="D15" s="53">
        <v>19.899999999999999</v>
      </c>
      <c r="E15" s="3">
        <v>17.7</v>
      </c>
      <c r="F15" s="58">
        <v>18.628984254999999</v>
      </c>
      <c r="G15" s="58">
        <v>15.5486656649</v>
      </c>
      <c r="H15" s="72"/>
      <c r="I15" s="72"/>
      <c r="J15" s="72"/>
    </row>
    <row r="18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320B5-C841-4AFF-9DD3-2FA2B829AD91}">
  <sheetPr codeName="Ark11"/>
  <dimension ref="A1:L23"/>
  <sheetViews>
    <sheetView workbookViewId="0"/>
  </sheetViews>
  <sheetFormatPr baseColWidth="10" defaultColWidth="11.42578125" defaultRowHeight="12.75" x14ac:dyDescent="0.2"/>
  <cols>
    <col min="1" max="1" width="24.140625" style="3" customWidth="1"/>
    <col min="2" max="2" width="13.140625" style="3" customWidth="1"/>
    <col min="3" max="3" width="15.42578125" style="3" bestFit="1" customWidth="1"/>
    <col min="4" max="4" width="11.42578125" style="3"/>
    <col min="5" max="5" width="12.42578125" style="3" bestFit="1" customWidth="1"/>
    <col min="6" max="6" width="13.28515625" style="3" bestFit="1" customWidth="1"/>
    <col min="7" max="7" width="13.85546875" style="3" bestFit="1" customWidth="1"/>
    <col min="8" max="8" width="21" style="3" bestFit="1" customWidth="1"/>
    <col min="9" max="9" width="12.28515625" style="3" bestFit="1" customWidth="1"/>
    <col min="10" max="16384" width="11.42578125" style="3"/>
  </cols>
  <sheetData>
    <row r="1" spans="1:12" ht="15" customHeight="1" x14ac:dyDescent="0.25">
      <c r="A1" s="61" t="s">
        <v>5</v>
      </c>
      <c r="B1" s="6" t="s">
        <v>99</v>
      </c>
    </row>
    <row r="2" spans="1:12" x14ac:dyDescent="0.2">
      <c r="A2" s="3" t="s">
        <v>6</v>
      </c>
      <c r="B2" s="3" t="s">
        <v>7</v>
      </c>
    </row>
    <row r="3" spans="1:12" x14ac:dyDescent="0.2">
      <c r="A3" s="3" t="s">
        <v>14</v>
      </c>
      <c r="B3" s="1"/>
      <c r="C3" s="1"/>
      <c r="D3" s="1"/>
      <c r="E3" s="1"/>
      <c r="F3" s="1"/>
      <c r="G3" s="1"/>
      <c r="H3" s="1"/>
    </row>
    <row r="4" spans="1:12" x14ac:dyDescent="0.2">
      <c r="A4" s="1"/>
      <c r="B4" s="1"/>
      <c r="C4" s="1"/>
      <c r="D4" s="1"/>
      <c r="E4" s="1"/>
      <c r="F4" s="1"/>
      <c r="G4" s="1"/>
      <c r="H4" s="1"/>
    </row>
    <row r="5" spans="1:12" ht="15" x14ac:dyDescent="0.25">
      <c r="A5" s="48"/>
      <c r="B5" s="3" t="s">
        <v>77</v>
      </c>
      <c r="C5" s="3" t="s">
        <v>78</v>
      </c>
      <c r="D5" s="3" t="s">
        <v>79</v>
      </c>
      <c r="E5" s="3" t="s">
        <v>80</v>
      </c>
      <c r="F5" s="3" t="s">
        <v>81</v>
      </c>
      <c r="G5" s="3" t="s">
        <v>82</v>
      </c>
      <c r="H5" s="3" t="s">
        <v>83</v>
      </c>
      <c r="I5" s="3" t="s">
        <v>27</v>
      </c>
      <c r="J5" s="3" t="s">
        <v>84</v>
      </c>
    </row>
    <row r="6" spans="1:12" x14ac:dyDescent="0.2">
      <c r="A6" s="3" t="s">
        <v>34</v>
      </c>
      <c r="B6" s="53"/>
      <c r="C6" s="53"/>
      <c r="D6" s="53"/>
      <c r="E6" s="53"/>
      <c r="F6" s="53"/>
      <c r="G6" s="53"/>
      <c r="H6" s="53">
        <v>43.155832864900006</v>
      </c>
      <c r="I6" s="53"/>
      <c r="J6" s="53">
        <v>33.046503097300004</v>
      </c>
    </row>
    <row r="7" spans="1:12" x14ac:dyDescent="0.2">
      <c r="A7" s="3" t="s">
        <v>35</v>
      </c>
      <c r="B7" s="53"/>
      <c r="C7" s="53">
        <f>B9</f>
        <v>0.72267287529999991</v>
      </c>
      <c r="D7" s="53">
        <f>C7+C9</f>
        <v>10.620277761600001</v>
      </c>
      <c r="E7" s="53">
        <f>D7+D9</f>
        <v>12.763501957800001</v>
      </c>
      <c r="F7" s="53">
        <f>E7+E9</f>
        <v>36.973582983900002</v>
      </c>
      <c r="G7" s="53">
        <f>F7+F9</f>
        <v>42.670414608200005</v>
      </c>
      <c r="H7" s="53"/>
      <c r="I7" s="53">
        <f>H6-I8</f>
        <v>33.046503097400006</v>
      </c>
      <c r="J7" s="53"/>
    </row>
    <row r="8" spans="1:12" x14ac:dyDescent="0.2">
      <c r="A8" s="3" t="s">
        <v>72</v>
      </c>
      <c r="B8" s="53"/>
      <c r="C8" s="53"/>
      <c r="D8" s="53"/>
      <c r="E8" s="53"/>
      <c r="F8" s="53"/>
      <c r="G8" s="53"/>
      <c r="H8" s="53"/>
      <c r="I8" s="53">
        <v>10.1093297675</v>
      </c>
      <c r="J8" s="53"/>
    </row>
    <row r="9" spans="1:12" ht="14.25" customHeight="1" x14ac:dyDescent="0.2">
      <c r="A9" s="3" t="s">
        <v>73</v>
      </c>
      <c r="B9" s="53">
        <v>0.72267287529999991</v>
      </c>
      <c r="C9" s="53">
        <v>9.8976048862999999</v>
      </c>
      <c r="D9" s="53">
        <v>2.1432241962000003</v>
      </c>
      <c r="E9" s="53">
        <v>24.210081026099999</v>
      </c>
      <c r="F9" s="53">
        <v>5.6968316243000006</v>
      </c>
      <c r="G9" s="53">
        <v>0.48541825670000005</v>
      </c>
      <c r="H9" s="53"/>
      <c r="I9" s="53"/>
      <c r="J9" s="53"/>
      <c r="L9" s="62"/>
    </row>
    <row r="10" spans="1:12" x14ac:dyDescent="0.2">
      <c r="J10" s="62"/>
    </row>
    <row r="11" spans="1:12" ht="15" customHeight="1" x14ac:dyDescent="0.2"/>
    <row r="13" spans="1:12" x14ac:dyDescent="0.2">
      <c r="L13" s="62"/>
    </row>
    <row r="17" spans="4:10" x14ac:dyDescent="0.2">
      <c r="J17" s="62"/>
    </row>
    <row r="18" spans="4:10" ht="15" customHeight="1" x14ac:dyDescent="0.2"/>
    <row r="23" spans="4:10" x14ac:dyDescent="0.2">
      <c r="D23" s="63"/>
      <c r="E23" s="63"/>
      <c r="F23" s="63"/>
      <c r="G23" s="63"/>
      <c r="H23" s="63"/>
      <c r="I23" s="63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0D43-4578-4DDD-9ADD-A148A6D08B1F}">
  <sheetPr codeName="Ark12"/>
  <dimension ref="A1:J18"/>
  <sheetViews>
    <sheetView workbookViewId="0"/>
  </sheetViews>
  <sheetFormatPr baseColWidth="10" defaultColWidth="11.42578125" defaultRowHeight="12.75" x14ac:dyDescent="0.2"/>
  <cols>
    <col min="1" max="1" width="24.85546875" style="3" bestFit="1" customWidth="1"/>
    <col min="2" max="2" width="11.5703125" style="3" customWidth="1"/>
    <col min="3" max="16384" width="11.42578125" style="3"/>
  </cols>
  <sheetData>
    <row r="1" spans="1:10" ht="15.75" x14ac:dyDescent="0.25">
      <c r="A1" s="3" t="s">
        <v>5</v>
      </c>
      <c r="B1" s="112" t="s">
        <v>106</v>
      </c>
    </row>
    <row r="2" spans="1:10" x14ac:dyDescent="0.2">
      <c r="A2" s="3" t="s">
        <v>6</v>
      </c>
      <c r="B2" s="3" t="s">
        <v>7</v>
      </c>
    </row>
    <row r="3" spans="1:10" x14ac:dyDescent="0.2">
      <c r="A3" s="3" t="s">
        <v>14</v>
      </c>
      <c r="B3" s="1"/>
      <c r="C3" s="1"/>
      <c r="D3" s="1"/>
      <c r="E3" s="1"/>
      <c r="F3" s="1"/>
      <c r="G3" s="1"/>
      <c r="H3" s="1"/>
    </row>
    <row r="4" spans="1:10" x14ac:dyDescent="0.2">
      <c r="A4" s="1"/>
      <c r="B4" s="1"/>
      <c r="C4" s="1"/>
      <c r="D4" s="1"/>
      <c r="E4" s="1"/>
      <c r="F4" s="1"/>
      <c r="G4" s="1"/>
      <c r="H4" s="1"/>
    </row>
    <row r="5" spans="1:10" x14ac:dyDescent="0.2">
      <c r="A5" s="3" t="s">
        <v>68</v>
      </c>
    </row>
    <row r="6" spans="1:10" x14ac:dyDescent="0.2">
      <c r="B6" s="3">
        <v>2016</v>
      </c>
      <c r="C6" s="3">
        <v>2017</v>
      </c>
      <c r="D6" s="3">
        <v>2018</v>
      </c>
      <c r="E6" s="3">
        <v>2019</v>
      </c>
      <c r="F6" s="3">
        <v>2020</v>
      </c>
      <c r="G6" s="3">
        <v>2021</v>
      </c>
    </row>
    <row r="7" spans="1:10" x14ac:dyDescent="0.2">
      <c r="A7" s="54" t="s">
        <v>85</v>
      </c>
      <c r="B7" s="60">
        <v>32.212000000000003</v>
      </c>
      <c r="C7" s="53">
        <v>34.749000000000002</v>
      </c>
      <c r="D7" s="53">
        <v>33.798000000000002</v>
      </c>
      <c r="E7" s="53">
        <v>34.332000000000001</v>
      </c>
      <c r="F7" s="60">
        <v>31.776563680500001</v>
      </c>
      <c r="G7" s="60">
        <v>33.046503097300004</v>
      </c>
    </row>
    <row r="8" spans="1:10" x14ac:dyDescent="0.2">
      <c r="A8" s="3" t="s">
        <v>86</v>
      </c>
      <c r="B8" s="60">
        <v>-11.574</v>
      </c>
      <c r="C8" s="53">
        <v>-11.917999999999999</v>
      </c>
      <c r="D8" s="53">
        <v>-11.59</v>
      </c>
      <c r="E8" s="53">
        <v>-11.863</v>
      </c>
      <c r="F8" s="60">
        <v>-10.305457712700003</v>
      </c>
      <c r="G8" s="60">
        <v>-10.1093297675</v>
      </c>
    </row>
    <row r="9" spans="1:10" ht="14.25" customHeight="1" x14ac:dyDescent="0.2">
      <c r="A9" s="3" t="s">
        <v>83</v>
      </c>
      <c r="B9" s="60">
        <v>43.784999999999997</v>
      </c>
      <c r="C9" s="53">
        <v>46.667000000000002</v>
      </c>
      <c r="D9" s="53">
        <v>45.387999999999998</v>
      </c>
      <c r="E9" s="53">
        <v>46.195</v>
      </c>
      <c r="F9" s="60">
        <v>42.082021396400009</v>
      </c>
      <c r="G9" s="60">
        <v>43.155832864900006</v>
      </c>
    </row>
    <row r="10" spans="1:10" x14ac:dyDescent="0.2">
      <c r="A10" s="3" t="s">
        <v>82</v>
      </c>
      <c r="B10" s="60">
        <v>0.54100000000000004</v>
      </c>
      <c r="C10" s="53">
        <v>0.34100000000000003</v>
      </c>
      <c r="D10" s="53">
        <v>0.441</v>
      </c>
      <c r="E10" s="53">
        <v>0.628</v>
      </c>
      <c r="F10" s="60">
        <v>0.45523157900000005</v>
      </c>
      <c r="G10" s="53">
        <v>0.48541825670000005</v>
      </c>
      <c r="I10" s="108"/>
      <c r="J10" s="110"/>
    </row>
    <row r="11" spans="1:10" ht="15" customHeight="1" x14ac:dyDescent="0.2">
      <c r="A11" s="3" t="s">
        <v>81</v>
      </c>
      <c r="B11" s="60">
        <v>4.76</v>
      </c>
      <c r="C11" s="53">
        <v>5.5140000000000002</v>
      </c>
      <c r="D11" s="53">
        <v>5.3310000000000004</v>
      </c>
      <c r="E11" s="53">
        <v>6.0259999999999998</v>
      </c>
      <c r="F11" s="60">
        <v>5.6628580212999999</v>
      </c>
      <c r="G11" s="53">
        <v>5.6968316243000006</v>
      </c>
      <c r="I11" s="108"/>
      <c r="J11" s="111"/>
    </row>
    <row r="12" spans="1:10" x14ac:dyDescent="0.2">
      <c r="A12" s="3" t="s">
        <v>80</v>
      </c>
      <c r="B12" s="60">
        <v>22.849</v>
      </c>
      <c r="C12" s="53">
        <v>25.539000000000001</v>
      </c>
      <c r="D12" s="53">
        <v>24.506</v>
      </c>
      <c r="E12" s="55">
        <v>24.536999999999999</v>
      </c>
      <c r="F12" s="60">
        <v>22.631805998300003</v>
      </c>
      <c r="G12" s="53">
        <v>24.210081026099999</v>
      </c>
      <c r="I12" s="108"/>
      <c r="J12" s="111"/>
    </row>
    <row r="13" spans="1:10" x14ac:dyDescent="0.2">
      <c r="A13" s="3" t="s">
        <v>79</v>
      </c>
      <c r="B13" s="60">
        <v>2.593</v>
      </c>
      <c r="C13" s="53">
        <v>2.6859999999999999</v>
      </c>
      <c r="D13" s="53">
        <v>2.423</v>
      </c>
      <c r="E13" s="53">
        <v>2.407</v>
      </c>
      <c r="F13" s="60">
        <v>2.0983687888000002</v>
      </c>
      <c r="G13" s="53">
        <v>2.1432241962000003</v>
      </c>
      <c r="I13" s="108"/>
      <c r="J13" s="111"/>
    </row>
    <row r="14" spans="1:10" x14ac:dyDescent="0.2">
      <c r="A14" s="3" t="s">
        <v>78</v>
      </c>
      <c r="B14" s="60">
        <v>11.993</v>
      </c>
      <c r="C14" s="53">
        <v>11.478</v>
      </c>
      <c r="D14" s="53">
        <v>11.531000000000001</v>
      </c>
      <c r="E14" s="53">
        <v>11.223000000000001</v>
      </c>
      <c r="F14" s="60">
        <v>10.578263077400001</v>
      </c>
      <c r="G14" s="53">
        <v>9.8976048862999999</v>
      </c>
      <c r="I14" s="108"/>
      <c r="J14" s="111"/>
    </row>
    <row r="15" spans="1:10" x14ac:dyDescent="0.2">
      <c r="A15" s="3" t="s">
        <v>77</v>
      </c>
      <c r="B15" s="60">
        <v>1.1399999999999999</v>
      </c>
      <c r="C15" s="53">
        <v>1.1080000000000001</v>
      </c>
      <c r="D15" s="53">
        <v>1.1559999999999999</v>
      </c>
      <c r="E15" s="53">
        <v>1.3740000000000001</v>
      </c>
      <c r="F15" s="60">
        <v>0.65549393160000002</v>
      </c>
      <c r="G15" s="53">
        <v>0.72267287529999991</v>
      </c>
      <c r="I15" s="109"/>
      <c r="J15" s="111"/>
    </row>
    <row r="18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32D92-C6BE-49F4-A46A-ED5DFA467B89}">
  <sheetPr codeName="Ark13"/>
  <dimension ref="A1:H20"/>
  <sheetViews>
    <sheetView workbookViewId="0"/>
  </sheetViews>
  <sheetFormatPr baseColWidth="10" defaultColWidth="11.42578125" defaultRowHeight="12.75" x14ac:dyDescent="0.2"/>
  <cols>
    <col min="1" max="1" width="23" style="3" customWidth="1"/>
    <col min="2" max="2" width="10.7109375" style="3" customWidth="1"/>
    <col min="3" max="16384" width="11.42578125" style="3"/>
  </cols>
  <sheetData>
    <row r="1" spans="1:8" ht="15.75" x14ac:dyDescent="0.25">
      <c r="A1" s="3" t="s">
        <v>5</v>
      </c>
      <c r="B1" s="45" t="s">
        <v>87</v>
      </c>
    </row>
    <row r="2" spans="1:8" x14ac:dyDescent="0.2">
      <c r="A2" s="3" t="s">
        <v>6</v>
      </c>
      <c r="B2" s="3" t="s">
        <v>7</v>
      </c>
    </row>
    <row r="3" spans="1:8" x14ac:dyDescent="0.2">
      <c r="A3" s="3" t="s">
        <v>14</v>
      </c>
      <c r="B3" s="1"/>
      <c r="C3" s="1"/>
      <c r="D3" s="1"/>
      <c r="E3" s="1"/>
      <c r="F3" s="1"/>
      <c r="G3" s="1"/>
      <c r="H3" s="1"/>
    </row>
    <row r="4" spans="1:8" x14ac:dyDescent="0.2">
      <c r="H4" s="1"/>
    </row>
    <row r="5" spans="1:8" ht="15" x14ac:dyDescent="0.25">
      <c r="A5" s="64"/>
      <c r="B5" s="65" t="s">
        <v>59</v>
      </c>
      <c r="C5" s="65" t="s">
        <v>60</v>
      </c>
      <c r="D5" s="65" t="s">
        <v>61</v>
      </c>
      <c r="E5" s="65" t="s">
        <v>62</v>
      </c>
      <c r="F5" s="65" t="s">
        <v>63</v>
      </c>
      <c r="G5" s="65" t="s">
        <v>93</v>
      </c>
    </row>
    <row r="6" spans="1:8" x14ac:dyDescent="0.2">
      <c r="A6" s="66" t="s">
        <v>50</v>
      </c>
      <c r="B6" s="67">
        <v>115.79600000000001</v>
      </c>
      <c r="C6" s="67">
        <v>122.1</v>
      </c>
      <c r="D6" s="67">
        <v>113.072</v>
      </c>
      <c r="E6" s="67">
        <v>125.60899999999999</v>
      </c>
      <c r="F6" s="68">
        <v>140.39278300000001</v>
      </c>
      <c r="G6" s="68">
        <v>131.09935837500001</v>
      </c>
    </row>
    <row r="7" spans="1:8" x14ac:dyDescent="0.2">
      <c r="A7" s="66" t="s">
        <v>51</v>
      </c>
      <c r="B7" s="67">
        <v>4.2249999999999996</v>
      </c>
      <c r="C7" s="67">
        <v>4.2</v>
      </c>
      <c r="D7" s="67">
        <v>4.2510000000000003</v>
      </c>
      <c r="E7" s="67">
        <v>4.3529999999999998</v>
      </c>
      <c r="F7" s="68">
        <v>4.3951989999999999</v>
      </c>
      <c r="G7" s="68">
        <v>5.10686632</v>
      </c>
    </row>
    <row r="8" spans="1:8" x14ac:dyDescent="0.2">
      <c r="A8" s="66" t="s">
        <v>52</v>
      </c>
      <c r="B8" s="67">
        <v>22.039000000000001</v>
      </c>
      <c r="C8" s="67">
        <v>22.742999999999999</v>
      </c>
      <c r="D8" s="67">
        <v>24.364999999999998</v>
      </c>
      <c r="E8" s="67">
        <v>25.955546999999999</v>
      </c>
      <c r="F8" s="68">
        <v>27.875378000000001</v>
      </c>
      <c r="G8" s="68">
        <v>28.753307017999994</v>
      </c>
    </row>
    <row r="9" spans="1:8" ht="14.25" customHeight="1" x14ac:dyDescent="0.2">
      <c r="A9" s="66" t="s">
        <v>53</v>
      </c>
      <c r="B9" s="67">
        <v>0.48299999999999998</v>
      </c>
      <c r="C9" s="67">
        <v>0</v>
      </c>
      <c r="D9" s="67">
        <v>0.58399999999999996</v>
      </c>
      <c r="E9" s="67">
        <v>0</v>
      </c>
      <c r="F9" s="68">
        <v>2.8287E-2</v>
      </c>
      <c r="G9" s="68">
        <v>0</v>
      </c>
    </row>
    <row r="10" spans="1:8" x14ac:dyDescent="0.2">
      <c r="A10" s="69"/>
      <c r="B10" s="69">
        <v>0</v>
      </c>
      <c r="C10" s="69"/>
      <c r="D10" s="69"/>
      <c r="E10" s="113"/>
      <c r="F10" s="68"/>
      <c r="G10" s="114"/>
    </row>
    <row r="11" spans="1:8" ht="15" customHeight="1" x14ac:dyDescent="0.2">
      <c r="A11" s="69"/>
      <c r="B11" s="69"/>
      <c r="C11" s="69"/>
      <c r="D11" s="69"/>
      <c r="E11" s="69"/>
      <c r="F11" s="69"/>
      <c r="G11" s="69"/>
    </row>
    <row r="12" spans="1:8" x14ac:dyDescent="0.2">
      <c r="A12" s="69"/>
      <c r="B12" s="68"/>
      <c r="C12" s="68"/>
      <c r="D12" s="68"/>
      <c r="E12" s="68"/>
      <c r="F12" s="68"/>
      <c r="G12" s="68"/>
    </row>
    <row r="13" spans="1:8" x14ac:dyDescent="0.2">
      <c r="A13" s="69"/>
      <c r="B13" s="69"/>
      <c r="C13" s="69"/>
      <c r="D13" s="70"/>
      <c r="E13" s="69"/>
      <c r="F13" s="69"/>
      <c r="G13" s="69"/>
    </row>
    <row r="14" spans="1:8" x14ac:dyDescent="0.2">
      <c r="A14" s="69"/>
      <c r="B14" s="69"/>
      <c r="C14" s="69"/>
      <c r="D14" s="59"/>
      <c r="E14" s="69"/>
      <c r="F14" s="69"/>
      <c r="G14" s="69"/>
    </row>
    <row r="15" spans="1:8" x14ac:dyDescent="0.2">
      <c r="A15" s="69"/>
      <c r="B15" s="69"/>
      <c r="C15" s="69"/>
      <c r="D15" s="69"/>
      <c r="E15" s="69"/>
      <c r="F15" s="69"/>
      <c r="G15" s="69"/>
    </row>
    <row r="16" spans="1:8" x14ac:dyDescent="0.2">
      <c r="A16" s="69"/>
      <c r="B16" s="69"/>
      <c r="C16" s="69"/>
      <c r="D16" s="59"/>
      <c r="E16" s="69"/>
      <c r="F16" s="69"/>
      <c r="G16" s="69"/>
    </row>
    <row r="17" spans="3:4" x14ac:dyDescent="0.2">
      <c r="D17" s="63"/>
    </row>
    <row r="18" spans="3:4" ht="15" customHeight="1" x14ac:dyDescent="0.2"/>
    <row r="20" spans="3:4" x14ac:dyDescent="0.2">
      <c r="C20" s="60"/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taktperson xmlns="d75f0fcd-6e67-4f78-a319-55a18acbdd5e">
      <UserInfo>
        <DisplayName/>
        <AccountId xsi:nil="true"/>
        <AccountType/>
      </UserInfo>
    </Kontaktperson>
    <SharedWithUsers xmlns="13a737a5-652a-4f06-bae2-eff4ea091b65">
      <UserInfo>
        <DisplayName/>
        <AccountId xsi:nil="true"/>
        <AccountType/>
      </UserInfo>
    </SharedWithUsers>
    <TaxCatchAll xmlns="13a737a5-652a-4f06-bae2-eff4ea091b65" xsi:nil="true"/>
    <lcf76f155ced4ddcb4097134ff3c332f xmlns="d75f0fcd-6e67-4f78-a319-55a18acbdd5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8" ma:contentTypeDescription="Opprett et nytt dokument." ma:contentTypeScope="" ma:versionID="1795db7adcb78486b858982359ef9ccb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e89d49dbc25fa7c3da83b6ee5e12e90b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9b8519-3b4e-431b-b8d9-ce14d74ab13c}" ma:internalName="TaxCatchAll" ma:showField="CatchAllData" ma:web="13a737a5-652a-4f06-bae2-eff4ea091b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6B20E8-6509-4B8B-AD16-FE225DB8990B}">
  <ds:schemaRefs>
    <ds:schemaRef ds:uri="http://purl.org/dc/dcmitype/"/>
    <ds:schemaRef ds:uri="http://schemas.microsoft.com/office/2006/metadata/properties"/>
    <ds:schemaRef ds:uri="d75f0fcd-6e67-4f78-a319-55a18acbdd5e"/>
    <ds:schemaRef ds:uri="13a737a5-652a-4f06-bae2-eff4ea091b65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6D0FD40-7F2C-42EF-8F3C-A3FB76703E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07587F-D0F0-4508-9D3B-D3CB7FEC64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4.1</vt:lpstr>
      <vt:lpstr>4.2</vt:lpstr>
      <vt:lpstr>4.3</vt:lpstr>
      <vt:lpstr>4.4</vt:lpstr>
      <vt:lpstr>4.5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Artem Bronzov</dc:creator>
  <cp:lastModifiedBy>Lisbeth Strand</cp:lastModifiedBy>
  <dcterms:created xsi:type="dcterms:W3CDTF">2020-12-09T13:15:59Z</dcterms:created>
  <dcterms:modified xsi:type="dcterms:W3CDTF">2022-07-08T08:48:21Z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