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div\Hanne\"/>
    </mc:Choice>
  </mc:AlternateContent>
  <xr:revisionPtr revIDLastSave="0" documentId="8_{2BBA5553-B36B-4B4F-8AA3-5D9F4A98372E}" xr6:coauthVersionLast="47" xr6:coauthVersionMax="47" xr10:uidLastSave="{00000000-0000-0000-0000-000000000000}"/>
  <workbookProtection workbookAlgorithmName="SHA-512" workbookHashValue="uwFe2KHzUSQtjIDenZ48BObUah4Ar2add4Zv4o03atFi/YRMKNhJzNc15ycAfTtz70FjFE9Dy+s1MydmqMiDWg==" workbookSaltValue="gqjXaYwxCSxoUrA2rLH/Ew==" workbookSpinCount="100000" lockStructure="1"/>
  <bookViews>
    <workbookView xWindow="-120" yWindow="-120" windowWidth="29040" windowHeight="15720" xr2:uid="{00000000-000D-0000-FFFF-FFFF00000000}"/>
  </bookViews>
  <sheets>
    <sheet name="Forside" sheetId="6" r:id="rId1"/>
    <sheet name="Resultat1_og_Resultat_2" sheetId="2" r:id="rId2"/>
    <sheet name="Resultat3" sheetId="3" r:id="rId3"/>
    <sheet name="Kapital" sheetId="4" r:id="rId4"/>
    <sheet name="Oppsummering" sheetId="5" r:id="rId5"/>
  </sheets>
  <definedNames>
    <definedName name="_xlnm.Print_Area" localSheetId="0">Forside!$A$1:$H$19</definedName>
    <definedName name="_xlnm.Print_Area" localSheetId="3">Kapital!$B$3:$G$39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B55" i="3" s="1"/>
  <c r="AJ1" i="6"/>
  <c r="H10" i="6"/>
  <c r="D34" i="3" l="1"/>
  <c r="C28" i="4"/>
  <c r="BF1" i="6"/>
  <c r="BB1" i="6"/>
  <c r="C3" i="2"/>
  <c r="CD1" i="6"/>
  <c r="CF1" i="6" s="1"/>
  <c r="CH1" i="6" s="1"/>
  <c r="CJ1" i="6" s="1"/>
  <c r="CL1" i="6" s="1"/>
  <c r="CN1" i="6" s="1"/>
  <c r="CP1" i="6" s="1"/>
  <c r="CR1" i="6" s="1"/>
  <c r="CT1" i="6" s="1"/>
  <c r="BI1" i="6"/>
  <c r="BD1" i="6"/>
  <c r="BC1" i="6"/>
  <c r="BA1" i="6"/>
  <c r="B54" i="3" l="1"/>
  <c r="C34" i="3"/>
  <c r="C3" i="5"/>
  <c r="C3" i="4"/>
  <c r="C3" i="3"/>
  <c r="BE1" i="6"/>
  <c r="C18" i="4"/>
  <c r="C9" i="4"/>
  <c r="C7" i="4"/>
  <c r="C21" i="4" s="1"/>
  <c r="D56" i="3"/>
  <c r="C55" i="3"/>
  <c r="C54" i="3"/>
  <c r="C53" i="3"/>
  <c r="C56" i="3" s="1"/>
  <c r="D58" i="3" s="1"/>
  <c r="C40" i="3"/>
  <c r="C41" i="3" s="1"/>
  <c r="F36" i="3"/>
  <c r="C18" i="3"/>
  <c r="C21" i="3" s="1"/>
  <c r="C27" i="2"/>
  <c r="C25" i="2"/>
  <c r="C16" i="2"/>
  <c r="C14" i="2"/>
  <c r="B53" i="3" l="1"/>
  <c r="F44" i="3"/>
  <c r="C65" i="3" s="1"/>
  <c r="D65" i="3" s="1"/>
  <c r="D21" i="3"/>
  <c r="D26" i="3" s="1"/>
  <c r="C64" i="3" s="1"/>
  <c r="D64" i="3" s="1"/>
  <c r="D68" i="3" l="1"/>
  <c r="C7" i="5" s="1"/>
  <c r="C27" i="4" s="1"/>
  <c r="C31" i="4" s="1"/>
  <c r="C32" i="4" s="1"/>
  <c r="C34" i="4" s="1"/>
  <c r="C36" i="4" s="1"/>
  <c r="C38" i="4" s="1"/>
  <c r="C10" i="5" s="1"/>
  <c r="C13" i="5" s="1"/>
</calcChain>
</file>

<file path=xl/sharedStrings.xml><?xml version="1.0" encoding="utf-8"?>
<sst xmlns="http://schemas.openxmlformats.org/spreadsheetml/2006/main" count="136" uniqueCount="120">
  <si>
    <t>KRT-1111</t>
  </si>
  <si>
    <t xml:space="preserve">31. DESEMBER 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</si>
  <si>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</si>
  <si>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</si>
  <si>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</si>
  <si>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</si>
  <si>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</si>
  <si>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</si>
  <si>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</si>
  <si>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</si>
  <si>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</si>
  <si>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</si>
  <si>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</si>
  <si>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</si>
  <si>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Orgnr</t>
  </si>
  <si>
    <t>MND</t>
  </si>
  <si>
    <t>Antall datakolonner</t>
  </si>
  <si>
    <t>Arknavn</t>
  </si>
  <si>
    <t>Kons./ikke kons.</t>
  </si>
  <si>
    <t>SA/IRB</t>
  </si>
  <si>
    <t>SOLVENSMARGINKRAV  OG  SOLVENSMARGINKAPITAL  FOR  PENSJONSKASSER</t>
  </si>
  <si>
    <t>i dokumentet</t>
  </si>
  <si>
    <t>FORETAKETS NAVN:</t>
  </si>
  <si>
    <t>ORGANISASJONSNUMMER:</t>
  </si>
  <si>
    <t>BEREGNING PER DATO:</t>
  </si>
  <si>
    <t>EXCELMAL GYLDIG FRA:</t>
  </si>
  <si>
    <t>SOLVENSMARGINKRAV</t>
  </si>
  <si>
    <t>Første resultat (1000 NOK)</t>
  </si>
  <si>
    <t>Kommentarer:</t>
  </si>
  <si>
    <t>1.A</t>
  </si>
  <si>
    <t>Brutto forsikringsfond for forsikringer i klasse Ia, Ib og II</t>
  </si>
  <si>
    <t>1.B</t>
  </si>
  <si>
    <t>1.C</t>
  </si>
  <si>
    <t>Gjenforsikringsandel</t>
  </si>
  <si>
    <t>1.D</t>
  </si>
  <si>
    <t>Forsikringsfond for egen regning for forsikringer i klasse Ia, Ib og II</t>
  </si>
  <si>
    <t>1.E</t>
  </si>
  <si>
    <t>Første resultat</t>
  </si>
  <si>
    <t>Annet resultat (1000 NOK)</t>
  </si>
  <si>
    <t>2.A</t>
  </si>
  <si>
    <t>Udekket risiko, brutto</t>
  </si>
  <si>
    <t>2.B</t>
  </si>
  <si>
    <t xml:space="preserve">Udekket risiko, gjenforsikringsandel </t>
  </si>
  <si>
    <t xml:space="preserve">2.C </t>
  </si>
  <si>
    <t>Udekket risiko, for egen regning</t>
  </si>
  <si>
    <t>2.D</t>
  </si>
  <si>
    <t>Annet resultat</t>
  </si>
  <si>
    <t xml:space="preserve">Udekket risiko = differansen mellom beløp som forfaller ved død og kapitalverdien av forsikringstekniske avsetninger knyttet til forsikringen
</t>
  </si>
  <si>
    <t>Tredje resultat</t>
  </si>
  <si>
    <t>Metode nr. 1 - Beregninger basert på bruttopremier (i 1000 NOK)</t>
  </si>
  <si>
    <t>for forsikringer i klasse Ic (uførhet)</t>
  </si>
  <si>
    <t>Opptjent</t>
  </si>
  <si>
    <t>Forfalt</t>
  </si>
  <si>
    <t>3.A</t>
  </si>
  <si>
    <t>Bruttopremier i alt</t>
  </si>
  <si>
    <t xml:space="preserve">Terskelverdi i 1000 Euro </t>
  </si>
  <si>
    <t xml:space="preserve">Eurokurs </t>
  </si>
  <si>
    <t>Terskelverdi i 1000 NOK</t>
  </si>
  <si>
    <t>3.B</t>
  </si>
  <si>
    <t>Brutto solvensmarginkrav</t>
  </si>
  <si>
    <t>etter metode nr. 1</t>
  </si>
  <si>
    <t>3.C</t>
  </si>
  <si>
    <t>Brutto solvensmarginkrav basert</t>
  </si>
  <si>
    <t>på største verdi av opptjent og</t>
  </si>
  <si>
    <t>forfalt bruttopremie</t>
  </si>
  <si>
    <t>Metode nr. 2 - Beregninger basert på påløpne brutto erstatningskostnader (i 1000 NOK)</t>
  </si>
  <si>
    <t>Gjennomsnitt</t>
  </si>
  <si>
    <t>3.D</t>
  </si>
  <si>
    <t>Påløpne brutto erstatningskostnader i alt</t>
  </si>
  <si>
    <t xml:space="preserve">3.E </t>
  </si>
  <si>
    <t>etter metode nr. 2</t>
  </si>
  <si>
    <t>3.F</t>
  </si>
  <si>
    <t>Reduksjonsfaktor pga. reassuranseavdekning</t>
  </si>
  <si>
    <t>Brutto</t>
  </si>
  <si>
    <t>For egen regning</t>
  </si>
  <si>
    <t>Påløpne erstatningskostnader (1000 NOK):</t>
  </si>
  <si>
    <t>Reduksjonsfaktor:</t>
  </si>
  <si>
    <t>3.G</t>
  </si>
  <si>
    <t>Netto solvensmarginkrav (1000 NOK)</t>
  </si>
  <si>
    <t>Netto</t>
  </si>
  <si>
    <t>Metode nr. 1</t>
  </si>
  <si>
    <t>Metode nr. 2</t>
  </si>
  <si>
    <t>3.H</t>
  </si>
  <si>
    <t>Tredje resultat (1000 NOK)</t>
  </si>
  <si>
    <t xml:space="preserve">SOLVENSMARGINKAPITAL </t>
  </si>
  <si>
    <t>Kapitalelementer (1000 NOK)</t>
  </si>
  <si>
    <t>4.A</t>
  </si>
  <si>
    <t>Ansvarlig kapital:</t>
  </si>
  <si>
    <r>
      <t>Kjernekapital</t>
    </r>
    <r>
      <rPr>
        <i/>
        <sz val="8"/>
        <color rgb="FF000000"/>
        <rFont val="Arial"/>
        <family val="2"/>
      </rPr>
      <t xml:space="preserve"> (før 50/50 fradrag)</t>
    </r>
  </si>
  <si>
    <r>
      <t>Tilleggskapital (</t>
    </r>
    <r>
      <rPr>
        <i/>
        <sz val="8"/>
        <color rgb="FF000000"/>
        <rFont val="Arial"/>
        <family val="2"/>
      </rPr>
      <t>før 50/50 fradrag)</t>
    </r>
  </si>
  <si>
    <r>
      <t xml:space="preserve">    Av dette: Tidsbegrenset ansvarlig lånekapital (</t>
    </r>
    <r>
      <rPr>
        <i/>
        <sz val="8"/>
        <color rgb="FF000000"/>
        <rFont val="Arial"/>
        <family val="2"/>
      </rPr>
      <t>tellende)</t>
    </r>
  </si>
  <si>
    <t xml:space="preserve">    Av dette: Evigvarende ansvarlig lånekapital</t>
  </si>
  <si>
    <t>Samlet fradrag for ansvarlig kapital i andre</t>
  </si>
  <si>
    <t xml:space="preserve"> finansinstitusjoner og verdipapirforetak mv</t>
  </si>
  <si>
    <t>4.B</t>
  </si>
  <si>
    <t>Annen solvensmarginkapital</t>
  </si>
  <si>
    <t>Risikoutjevningsfond</t>
  </si>
  <si>
    <t xml:space="preserve">Sum annen solvensmarginkapital </t>
  </si>
  <si>
    <t>4.C</t>
  </si>
  <si>
    <t>Solvensmarginkapital før justeringer</t>
  </si>
  <si>
    <t>4.D</t>
  </si>
  <si>
    <t>Fradrag pga. begrensningsregler for ansv. lån, jf. § 10 i forskrift om pensjonsforetak</t>
  </si>
  <si>
    <t xml:space="preserve">Ansvarlig lånekapital uten fastsatt løpetid: </t>
  </si>
  <si>
    <t xml:space="preserve">  Terskelverdi</t>
  </si>
  <si>
    <t xml:space="preserve">  Lånekapital som kan medregnes </t>
  </si>
  <si>
    <t xml:space="preserve">Ansvarlig lånekapital med fastsatt løpetid: </t>
  </si>
  <si>
    <t xml:space="preserve">Samlet ansvarlig lånekapital som kan medregnes </t>
  </si>
  <si>
    <t>Fradrag i solvensmarginkapitalen</t>
  </si>
  <si>
    <t>4.E</t>
  </si>
  <si>
    <t xml:space="preserve">Solvensmarginkapital etter justeringer </t>
  </si>
  <si>
    <t xml:space="preserve">SAMMENLIKNING AV SOLVENSMARGINKRAV OG SOLVENSMARGINKAPITAL </t>
  </si>
  <si>
    <t>Solvensmarginkrav (1000 NOK)</t>
  </si>
  <si>
    <t>Solvensmarginkapital (1000 NOK)</t>
  </si>
  <si>
    <t>Solvensmarginkapital i prosent av solvensmarginkrav</t>
  </si>
  <si>
    <t>Versjonsnummer</t>
  </si>
  <si>
    <t>Gyldig Excel Mal</t>
  </si>
  <si>
    <t>VersjonsNr</t>
  </si>
  <si>
    <t>År</t>
  </si>
  <si>
    <t>Bufferfond</t>
  </si>
  <si>
    <t xml:space="preserve">  Herav bufferfond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</si>
</sst>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&quot;.&quot;mmm"/>
    <numFmt numFmtId="165" formatCode="[$-414]dddd&quot;, &quot;mmmm&quot; &quot;dd&quot;, &quot;yyyy"/>
    <numFmt numFmtId="166" formatCode="0.0"/>
    <numFmt numFmtId="167" formatCode="#,##0.000"/>
    <numFmt numFmtId="168" formatCode="0.0&quot; &quot;%"/>
    <numFmt numFmtId="169" formatCode="yyyy\-mm\-dd;@"/>
    <numFmt numFmtId="170" formatCode="[$-414]d/\ mmm\.\ yyyy;@"/>
    <numFmt numFmtId="171" formatCode="0.000"/>
  </numFmts>
  <fonts count="29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8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2F2F2"/>
      <name val="Arial"/>
      <family val="2"/>
    </font>
    <font>
      <i/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22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rgb="FFF2F2F2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/>
      <diagonal/>
    </border>
    <border>
      <left style="double">
        <color rgb="FF808080"/>
      </left>
      <right/>
      <top/>
      <bottom/>
      <diagonal/>
    </border>
    <border>
      <left/>
      <right/>
      <top style="double">
        <color rgb="FF808080"/>
      </top>
      <bottom/>
      <diagonal/>
    </border>
    <border>
      <left style="double">
        <color rgb="FF808080"/>
      </left>
      <right/>
      <top style="double">
        <color rgb="FF808080"/>
      </top>
      <bottom style="double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14" fillId="0" borderId="0"/>
    <xf numFmtId="0" fontId="1" fillId="0" borderId="0"/>
    <xf numFmtId="0" fontId="14" fillId="0" borderId="0"/>
    <xf numFmtId="0" fontId="18" fillId="0" borderId="0"/>
  </cellStyleXfs>
  <cellXfs count="136">
    <xf numFmtId="0" fontId="0" fillId="0" borderId="0" xfId="0"/>
    <xf numFmtId="0" fontId="0" fillId="2" borderId="0" xfId="1" applyFont="1" applyFill="1"/>
    <xf numFmtId="0" fontId="0" fillId="0" borderId="0" xfId="1" applyFont="1"/>
    <xf numFmtId="0" fontId="7" fillId="2" borderId="0" xfId="1" applyFont="1" applyFill="1"/>
    <xf numFmtId="165" fontId="6" fillId="2" borderId="0" xfId="1" applyNumberFormat="1" applyFont="1" applyFill="1"/>
    <xf numFmtId="0" fontId="6" fillId="2" borderId="0" xfId="1" applyFont="1" applyFill="1"/>
    <xf numFmtId="0" fontId="7" fillId="2" borderId="0" xfId="1" applyFont="1" applyFill="1" applyAlignment="1">
      <alignment horizontal="left"/>
    </xf>
    <xf numFmtId="0" fontId="8" fillId="2" borderId="0" xfId="1" applyFont="1" applyFill="1"/>
    <xf numFmtId="164" fontId="6" fillId="2" borderId="0" xfId="1" applyNumberFormat="1" applyFont="1" applyFill="1"/>
    <xf numFmtId="3" fontId="6" fillId="4" borderId="5" xfId="1" applyNumberFormat="1" applyFont="1" applyFill="1" applyBorder="1" applyAlignment="1">
      <alignment horizontal="right"/>
    </xf>
    <xf numFmtId="0" fontId="0" fillId="2" borderId="6" xfId="1" applyFont="1" applyFill="1" applyBorder="1"/>
    <xf numFmtId="0" fontId="0" fillId="2" borderId="7" xfId="1" applyFont="1" applyFill="1" applyBorder="1"/>
    <xf numFmtId="0" fontId="6" fillId="2" borderId="0" xfId="1" applyFont="1" applyFill="1" applyAlignment="1">
      <alignment horizontal="left"/>
    </xf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3" fontId="6" fillId="4" borderId="9" xfId="1" applyNumberFormat="1" applyFont="1" applyFill="1" applyBorder="1"/>
    <xf numFmtId="0" fontId="10" fillId="2" borderId="0" xfId="1" applyFont="1" applyFill="1"/>
    <xf numFmtId="0" fontId="0" fillId="2" borderId="0" xfId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6" fillId="4" borderId="9" xfId="1" applyNumberFormat="1" applyFont="1" applyFill="1" applyBorder="1" applyAlignment="1">
      <alignment horizontal="right"/>
    </xf>
    <xf numFmtId="0" fontId="6" fillId="2" borderId="0" xfId="1" applyFont="1" applyFill="1" applyAlignment="1">
      <alignment horizontal="right"/>
    </xf>
    <xf numFmtId="0" fontId="0" fillId="2" borderId="0" xfId="1" applyFont="1" applyFill="1" applyAlignment="1">
      <alignment horizontal="center"/>
    </xf>
    <xf numFmtId="3" fontId="0" fillId="2" borderId="0" xfId="1" applyNumberFormat="1" applyFont="1" applyFill="1"/>
    <xf numFmtId="166" fontId="0" fillId="2" borderId="0" xfId="1" applyNumberFormat="1" applyFont="1" applyFill="1"/>
    <xf numFmtId="4" fontId="6" fillId="4" borderId="9" xfId="1" applyNumberFormat="1" applyFont="1" applyFill="1" applyBorder="1" applyAlignment="1">
      <alignment horizontal="right"/>
    </xf>
    <xf numFmtId="0" fontId="0" fillId="2" borderId="13" xfId="1" applyFont="1" applyFill="1" applyBorder="1"/>
    <xf numFmtId="0" fontId="0" fillId="2" borderId="14" xfId="1" applyFont="1" applyFill="1" applyBorder="1"/>
    <xf numFmtId="0" fontId="0" fillId="2" borderId="14" xfId="1" applyFont="1" applyFill="1" applyBorder="1" applyAlignment="1">
      <alignment horizontal="center"/>
    </xf>
    <xf numFmtId="0" fontId="0" fillId="2" borderId="11" xfId="1" applyFont="1" applyFill="1" applyBorder="1"/>
    <xf numFmtId="0" fontId="0" fillId="2" borderId="15" xfId="1" applyFont="1" applyFill="1" applyBorder="1"/>
    <xf numFmtId="0" fontId="0" fillId="2" borderId="16" xfId="1" applyFont="1" applyFill="1" applyBorder="1"/>
    <xf numFmtId="0" fontId="6" fillId="2" borderId="15" xfId="1" applyFont="1" applyFill="1" applyBorder="1"/>
    <xf numFmtId="165" fontId="6" fillId="2" borderId="0" xfId="1" applyNumberFormat="1" applyFont="1" applyFill="1" applyAlignment="1">
      <alignment horizontal="left"/>
    </xf>
    <xf numFmtId="168" fontId="6" fillId="4" borderId="9" xfId="1" applyNumberFormat="1" applyFont="1" applyFill="1" applyBorder="1" applyAlignment="1">
      <alignment horizontal="right"/>
    </xf>
    <xf numFmtId="0" fontId="0" fillId="2" borderId="17" xfId="1" applyFont="1" applyFill="1" applyBorder="1"/>
    <xf numFmtId="0" fontId="0" fillId="2" borderId="18" xfId="1" applyFont="1" applyFill="1" applyBorder="1"/>
    <xf numFmtId="0" fontId="0" fillId="2" borderId="18" xfId="1" applyFont="1" applyFill="1" applyBorder="1" applyAlignment="1">
      <alignment horizontal="center"/>
    </xf>
    <xf numFmtId="0" fontId="0" fillId="2" borderId="19" xfId="1" applyFont="1" applyFill="1" applyBorder="1"/>
    <xf numFmtId="0" fontId="0" fillId="0" borderId="0" xfId="1" applyFont="1" applyAlignment="1">
      <alignment horizontal="center"/>
    </xf>
    <xf numFmtId="0" fontId="24" fillId="6" borderId="25" xfId="7" applyFont="1" applyFill="1" applyBorder="1" applyAlignment="1" applyProtection="1">
      <alignment horizontal="center"/>
      <protection locked="0"/>
    </xf>
    <xf numFmtId="3" fontId="0" fillId="3" borderId="12" xfId="1" applyNumberFormat="1" applyFont="1" applyFill="1" applyBorder="1" applyAlignment="1" applyProtection="1">
      <alignment horizontal="right"/>
      <protection locked="0"/>
    </xf>
    <xf numFmtId="3" fontId="0" fillId="3" borderId="3" xfId="1" applyNumberFormat="1" applyFont="1" applyFill="1" applyBorder="1" applyAlignment="1" applyProtection="1">
      <alignment horizontal="right"/>
      <protection locked="0"/>
    </xf>
    <xf numFmtId="3" fontId="0" fillId="3" borderId="1" xfId="1" applyNumberFormat="1" applyFont="1" applyFill="1" applyBorder="1" applyAlignment="1" applyProtection="1">
      <alignment horizontal="right"/>
      <protection locked="0"/>
    </xf>
    <xf numFmtId="0" fontId="0" fillId="2" borderId="0" xfId="1" applyFont="1" applyFill="1" applyProtection="1"/>
    <xf numFmtId="0" fontId="0" fillId="0" borderId="0" xfId="1" applyFont="1" applyProtection="1"/>
    <xf numFmtId="0" fontId="6" fillId="2" borderId="0" xfId="1" applyFont="1" applyFill="1" applyProtection="1"/>
    <xf numFmtId="165" fontId="6" fillId="2" borderId="0" xfId="1" applyNumberFormat="1" applyFont="1" applyFill="1" applyProtection="1"/>
    <xf numFmtId="0" fontId="8" fillId="2" borderId="0" xfId="1" applyFont="1" applyFill="1" applyAlignment="1" applyProtection="1">
      <alignment horizontal="left"/>
    </xf>
    <xf numFmtId="0" fontId="9" fillId="2" borderId="0" xfId="1" applyFont="1" applyFill="1" applyProtection="1"/>
    <xf numFmtId="0" fontId="6" fillId="2" borderId="0" xfId="1" applyFont="1" applyFill="1" applyAlignment="1" applyProtection="1">
      <alignment horizontal="left"/>
    </xf>
    <xf numFmtId="3" fontId="6" fillId="4" borderId="9" xfId="1" applyNumberFormat="1" applyFont="1" applyFill="1" applyBorder="1" applyAlignment="1" applyProtection="1">
      <alignment horizontal="right"/>
    </xf>
    <xf numFmtId="3" fontId="0" fillId="2" borderId="0" xfId="1" applyNumberFormat="1" applyFont="1" applyFill="1" applyAlignment="1" applyProtection="1">
      <alignment horizontal="right"/>
    </xf>
    <xf numFmtId="3" fontId="6" fillId="4" borderId="9" xfId="1" applyNumberFormat="1" applyFont="1" applyFill="1" applyBorder="1" applyProtection="1"/>
    <xf numFmtId="1" fontId="6" fillId="2" borderId="0" xfId="1" applyNumberFormat="1" applyFont="1" applyFill="1" applyProtection="1"/>
    <xf numFmtId="0" fontId="11" fillId="2" borderId="0" xfId="1" applyFont="1" applyFill="1" applyProtection="1"/>
    <xf numFmtId="164" fontId="6" fillId="2" borderId="0" xfId="1" applyNumberFormat="1" applyFont="1" applyFill="1" applyAlignment="1" applyProtection="1">
      <alignment horizontal="left"/>
    </xf>
    <xf numFmtId="0" fontId="0" fillId="2" borderId="0" xfId="1" applyFont="1" applyFill="1" applyAlignment="1" applyProtection="1">
      <alignment horizontal="right"/>
    </xf>
    <xf numFmtId="0" fontId="3" fillId="0" borderId="0" xfId="1" applyFont="1" applyProtection="1"/>
    <xf numFmtId="3" fontId="0" fillId="0" borderId="0" xfId="1" applyNumberFormat="1" applyFont="1" applyAlignment="1" applyProtection="1">
      <alignment horizontal="right"/>
    </xf>
    <xf numFmtId="164" fontId="3" fillId="0" borderId="0" xfId="1" applyNumberFormat="1" applyFont="1" applyProtection="1"/>
    <xf numFmtId="2" fontId="0" fillId="0" borderId="0" xfId="1" applyNumberFormat="1" applyFont="1" applyAlignment="1" applyProtection="1">
      <alignment horizontal="center"/>
    </xf>
    <xf numFmtId="0" fontId="11" fillId="0" borderId="0" xfId="1" applyFont="1" applyProtection="1"/>
    <xf numFmtId="167" fontId="0" fillId="0" borderId="0" xfId="1" applyNumberFormat="1" applyFont="1" applyAlignment="1" applyProtection="1">
      <alignment horizontal="right"/>
    </xf>
    <xf numFmtId="3" fontId="0" fillId="3" borderId="4" xfId="1" applyNumberFormat="1" applyFont="1" applyFill="1" applyBorder="1" applyAlignment="1" applyProtection="1">
      <alignment horizontal="right"/>
      <protection locked="0"/>
    </xf>
    <xf numFmtId="3" fontId="0" fillId="3" borderId="10" xfId="1" applyNumberFormat="1" applyFont="1" applyFill="1" applyBorder="1" applyAlignment="1" applyProtection="1">
      <alignment horizontal="right"/>
      <protection locked="0"/>
    </xf>
    <xf numFmtId="0" fontId="0" fillId="3" borderId="0" xfId="1" applyFont="1" applyFill="1" applyProtection="1">
      <protection locked="0"/>
    </xf>
    <xf numFmtId="3" fontId="0" fillId="3" borderId="2" xfId="1" applyNumberFormat="1" applyFont="1" applyFill="1" applyBorder="1" applyAlignment="1" applyProtection="1">
      <alignment horizontal="right"/>
      <protection locked="0"/>
    </xf>
    <xf numFmtId="166" fontId="0" fillId="3" borderId="0" xfId="1" applyNumberFormat="1" applyFont="1" applyFill="1" applyProtection="1">
      <protection locked="0"/>
    </xf>
    <xf numFmtId="3" fontId="0" fillId="3" borderId="11" xfId="1" applyNumberFormat="1" applyFont="1" applyFill="1" applyBorder="1" applyAlignment="1" applyProtection="1">
      <alignment horizontal="right"/>
      <protection locked="0"/>
    </xf>
    <xf numFmtId="3" fontId="0" fillId="3" borderId="1" xfId="1" applyNumberFormat="1" applyFont="1" applyFill="1" applyBorder="1" applyProtection="1">
      <protection locked="0"/>
    </xf>
    <xf numFmtId="3" fontId="0" fillId="3" borderId="4" xfId="1" applyNumberFormat="1" applyFont="1" applyFill="1" applyBorder="1" applyProtection="1">
      <protection locked="0"/>
    </xf>
    <xf numFmtId="0" fontId="15" fillId="6" borderId="0" xfId="6" applyFont="1" applyFill="1"/>
    <xf numFmtId="0" fontId="16" fillId="6" borderId="0" xfId="6" applyFont="1" applyFill="1" applyAlignment="1">
      <alignment horizontal="center"/>
    </xf>
    <xf numFmtId="0" fontId="17" fillId="6" borderId="0" xfId="6" applyFont="1" applyFill="1" applyAlignment="1">
      <alignment horizontal="center"/>
    </xf>
    <xf numFmtId="0" fontId="15" fillId="6" borderId="0" xfId="7" applyFont="1" applyFill="1" applyAlignment="1">
      <alignment horizontal="center"/>
    </xf>
    <xf numFmtId="0" fontId="15" fillId="6" borderId="0" xfId="7" applyFont="1" applyFill="1"/>
    <xf numFmtId="0" fontId="17" fillId="6" borderId="0" xfId="7" applyFont="1" applyFill="1"/>
    <xf numFmtId="0" fontId="17" fillId="6" borderId="0" xfId="7" quotePrefix="1" applyFont="1" applyFill="1" applyAlignment="1">
      <alignment horizontal="center"/>
    </xf>
    <xf numFmtId="169" fontId="17" fillId="6" borderId="0" xfId="7" applyNumberFormat="1" applyFont="1" applyFill="1" applyAlignment="1">
      <alignment horizontal="center"/>
    </xf>
    <xf numFmtId="14" fontId="15" fillId="6" borderId="0" xfId="7" applyNumberFormat="1" applyFont="1" applyFill="1"/>
    <xf numFmtId="1" fontId="15" fillId="6" borderId="0" xfId="7" applyNumberFormat="1" applyFont="1" applyFill="1"/>
    <xf numFmtId="164" fontId="17" fillId="8" borderId="0" xfId="3" applyNumberFormat="1" applyFont="1" applyFill="1" applyAlignment="1" applyProtection="1">
      <alignment horizontal="center"/>
    </xf>
    <xf numFmtId="0" fontId="17" fillId="8" borderId="0" xfId="3" applyFont="1" applyFill="1" applyAlignment="1" applyProtection="1">
      <alignment horizontal="center"/>
    </xf>
    <xf numFmtId="1" fontId="17" fillId="6" borderId="0" xfId="8" applyNumberFormat="1" applyFont="1" applyFill="1" applyAlignment="1">
      <alignment horizontal="center"/>
    </xf>
    <xf numFmtId="0" fontId="17" fillId="6" borderId="0" xfId="8" applyFont="1" applyFill="1" applyAlignment="1">
      <alignment horizontal="center"/>
    </xf>
    <xf numFmtId="0" fontId="17" fillId="6" borderId="0" xfId="9" applyFont="1" applyFill="1" applyAlignment="1">
      <alignment horizontal="center"/>
    </xf>
    <xf numFmtId="0" fontId="17" fillId="6" borderId="0" xfId="7" applyFont="1" applyFill="1" applyAlignment="1">
      <alignment horizontal="center"/>
    </xf>
    <xf numFmtId="0" fontId="17" fillId="6" borderId="0" xfId="6" applyFont="1" applyFill="1"/>
    <xf numFmtId="169" fontId="15" fillId="6" borderId="0" xfId="7" applyNumberFormat="1" applyFont="1" applyFill="1"/>
    <xf numFmtId="16" fontId="17" fillId="6" borderId="0" xfId="8" quotePrefix="1" applyNumberFormat="1" applyFont="1" applyFill="1" applyAlignment="1">
      <alignment horizontal="center"/>
    </xf>
    <xf numFmtId="0" fontId="17" fillId="6" borderId="0" xfId="8" applyFont="1" applyFill="1"/>
    <xf numFmtId="0" fontId="12" fillId="6" borderId="0" xfId="7" applyFont="1" applyFill="1"/>
    <xf numFmtId="0" fontId="19" fillId="6" borderId="0" xfId="6" applyFont="1" applyFill="1"/>
    <xf numFmtId="0" fontId="19" fillId="6" borderId="0" xfId="7" applyFont="1" applyFill="1"/>
    <xf numFmtId="0" fontId="19" fillId="6" borderId="0" xfId="7" applyFont="1" applyFill="1" applyAlignment="1">
      <alignment horizontal="center"/>
    </xf>
    <xf numFmtId="170" fontId="19" fillId="6" borderId="0" xfId="7" applyNumberFormat="1" applyFont="1" applyFill="1"/>
    <xf numFmtId="0" fontId="5" fillId="6" borderId="0" xfId="7" applyFont="1" applyFill="1"/>
    <xf numFmtId="0" fontId="5" fillId="6" borderId="0" xfId="7" quotePrefix="1" applyFont="1" applyFill="1" applyAlignment="1">
      <alignment horizontal="center"/>
    </xf>
    <xf numFmtId="1" fontId="19" fillId="6" borderId="0" xfId="7" applyNumberFormat="1" applyFont="1" applyFill="1"/>
    <xf numFmtId="0" fontId="5" fillId="6" borderId="0" xfId="8" applyFont="1" applyFill="1" applyAlignment="1">
      <alignment horizontal="center"/>
    </xf>
    <xf numFmtId="16" fontId="5" fillId="6" borderId="0" xfId="8" quotePrefix="1" applyNumberFormat="1" applyFont="1" applyFill="1" applyAlignment="1">
      <alignment horizontal="center"/>
    </xf>
    <xf numFmtId="0" fontId="5" fillId="6" borderId="0" xfId="8" applyFont="1" applyFill="1"/>
    <xf numFmtId="0" fontId="5" fillId="6" borderId="0" xfId="6" applyFont="1" applyFill="1" applyAlignment="1">
      <alignment horizontal="center"/>
    </xf>
    <xf numFmtId="0" fontId="20" fillId="6" borderId="0" xfId="6" applyFont="1" applyFill="1" applyAlignment="1">
      <alignment horizontal="center"/>
    </xf>
    <xf numFmtId="0" fontId="13" fillId="6" borderId="0" xfId="7" applyFont="1" applyFill="1"/>
    <xf numFmtId="0" fontId="13" fillId="6" borderId="0" xfId="7" applyFont="1" applyFill="1" applyAlignment="1">
      <alignment horizontal="center" vertical="center"/>
    </xf>
    <xf numFmtId="0" fontId="21" fillId="6" borderId="0" xfId="7" applyFont="1" applyFill="1"/>
    <xf numFmtId="0" fontId="21" fillId="6" borderId="0" xfId="6" applyFont="1" applyFill="1"/>
    <xf numFmtId="0" fontId="13" fillId="6" borderId="0" xfId="7" applyFont="1" applyFill="1" applyAlignment="1">
      <alignment horizontal="center"/>
    </xf>
    <xf numFmtId="0" fontId="27" fillId="5" borderId="20" xfId="9" applyFont="1" applyFill="1" applyBorder="1" applyAlignment="1">
      <alignment horizontal="center" vertical="center" wrapText="1"/>
    </xf>
    <xf numFmtId="0" fontId="6" fillId="9" borderId="12" xfId="5" applyFont="1" applyFill="1" applyBorder="1" applyAlignment="1" applyProtection="1">
      <alignment horizontal="center" vertical="center"/>
    </xf>
    <xf numFmtId="0" fontId="23" fillId="5" borderId="26" xfId="9" applyFont="1" applyFill="1" applyBorder="1" applyAlignment="1">
      <alignment horizontal="left" vertical="center"/>
    </xf>
    <xf numFmtId="0" fontId="25" fillId="5" borderId="22" xfId="7" applyFont="1" applyFill="1" applyBorder="1" applyAlignment="1">
      <alignment horizontal="left" vertical="center"/>
    </xf>
    <xf numFmtId="0" fontId="25" fillId="5" borderId="22" xfId="7" applyFont="1" applyFill="1" applyBorder="1" applyAlignment="1">
      <alignment vertical="center"/>
    </xf>
    <xf numFmtId="0" fontId="23" fillId="5" borderId="23" xfId="9" applyFont="1" applyFill="1" applyBorder="1" applyAlignment="1">
      <alignment horizontal="center" vertical="center"/>
    </xf>
    <xf numFmtId="0" fontId="23" fillId="7" borderId="26" xfId="9" applyFont="1" applyFill="1" applyBorder="1" applyAlignment="1">
      <alignment vertical="center"/>
    </xf>
    <xf numFmtId="0" fontId="26" fillId="7" borderId="24" xfId="7" applyFont="1" applyFill="1" applyBorder="1" applyAlignment="1">
      <alignment horizontal="center" vertical="center"/>
    </xf>
    <xf numFmtId="0" fontId="19" fillId="6" borderId="0" xfId="7" quotePrefix="1" applyFont="1" applyFill="1"/>
    <xf numFmtId="0" fontId="9" fillId="2" borderId="0" xfId="1" applyFont="1" applyFill="1"/>
    <xf numFmtId="0" fontId="9" fillId="2" borderId="0" xfId="1" applyFont="1" applyFill="1" applyAlignment="1">
      <alignment wrapText="1"/>
    </xf>
    <xf numFmtId="171" fontId="6" fillId="4" borderId="9" xfId="1" applyNumberFormat="1" applyFont="1" applyFill="1" applyBorder="1" applyAlignment="1">
      <alignment horizontal="right"/>
    </xf>
    <xf numFmtId="0" fontId="21" fillId="2" borderId="0" xfId="1" applyFont="1" applyFill="1"/>
    <xf numFmtId="0" fontId="21" fillId="2" borderId="0" xfId="1" applyFont="1" applyFill="1" applyProtection="1"/>
    <xf numFmtId="0" fontId="28" fillId="5" borderId="0" xfId="6" applyFont="1" applyFill="1" applyAlignment="1">
      <alignment horizontal="center"/>
    </xf>
    <xf numFmtId="0" fontId="23" fillId="7" borderId="21" xfId="9" applyFont="1" applyFill="1" applyBorder="1" applyAlignment="1">
      <alignment horizontal="center" vertical="center"/>
    </xf>
    <xf numFmtId="0" fontId="23" fillId="7" borderId="22" xfId="9" applyFont="1" applyFill="1" applyBorder="1" applyAlignment="1">
      <alignment horizontal="center" vertical="center"/>
    </xf>
    <xf numFmtId="0" fontId="23" fillId="7" borderId="26" xfId="9" applyFont="1" applyFill="1" applyBorder="1" applyAlignment="1">
      <alignment horizontal="center" vertical="center"/>
    </xf>
    <xf numFmtId="0" fontId="23" fillId="5" borderId="21" xfId="9" applyFont="1" applyFill="1" applyBorder="1" applyAlignment="1">
      <alignment horizontal="right" vertical="center"/>
    </xf>
    <xf numFmtId="0" fontId="23" fillId="5" borderId="22" xfId="9" applyFont="1" applyFill="1" applyBorder="1" applyAlignment="1">
      <alignment horizontal="right" vertical="center"/>
    </xf>
    <xf numFmtId="0" fontId="22" fillId="6" borderId="0" xfId="6" applyFont="1" applyFill="1" applyAlignment="1">
      <alignment horizontal="center" vertical="center"/>
    </xf>
    <xf numFmtId="0" fontId="21" fillId="6" borderId="0" xfId="6" applyFont="1" applyFill="1" applyAlignment="1">
      <alignment horizontal="center" vertical="top"/>
    </xf>
    <xf numFmtId="0" fontId="27" fillId="5" borderId="20" xfId="9" applyFont="1" applyFill="1" applyBorder="1" applyAlignment="1">
      <alignment horizontal="left" vertical="center"/>
    </xf>
    <xf numFmtId="0" fontId="24" fillId="6" borderId="21" xfId="6" applyFont="1" applyFill="1" applyBorder="1" applyAlignment="1" applyProtection="1">
      <alignment horizontal="left"/>
      <protection locked="0"/>
    </xf>
    <xf numFmtId="0" fontId="24" fillId="6" borderId="22" xfId="6" applyFont="1" applyFill="1" applyBorder="1" applyAlignment="1" applyProtection="1">
      <alignment horizontal="left"/>
      <protection locked="0"/>
    </xf>
    <xf numFmtId="0" fontId="24" fillId="6" borderId="27" xfId="6" applyFont="1" applyFill="1" applyBorder="1" applyAlignment="1" applyProtection="1">
      <alignment horizontal="left"/>
      <protection locked="0"/>
    </xf>
    <xf numFmtId="0" fontId="24" fillId="6" borderId="28" xfId="6" applyFont="1" applyFill="1" applyBorder="1" applyAlignment="1" applyProtection="1">
      <alignment horizontal="left"/>
      <protection locked="0"/>
    </xf>
  </cellXfs>
  <cellStyles count="10">
    <cellStyle name="Normal" xfId="0" builtinId="0" customBuiltin="1"/>
    <cellStyle name="Normal 18" xfId="8" xr:uid="{A4EDD267-8DE9-466A-9BB9-A92B9906D3A2}"/>
    <cellStyle name="Normal 2" xfId="1" xr:uid="{00000000-0005-0000-0000-000001000000}"/>
    <cellStyle name="Normal 3" xfId="7" xr:uid="{BC21EB6C-8251-4062-A47C-018598FBBBA1}"/>
    <cellStyle name="Normal 4 2" xfId="2" xr:uid="{00000000-0005-0000-0000-000002000000}"/>
    <cellStyle name="Normal 7" xfId="3" xr:uid="{00000000-0005-0000-0000-000003000000}"/>
    <cellStyle name="Normal 7 2" xfId="6" xr:uid="{02B4D3EF-AEE6-4DB2-BA01-12F7B2CAF8FA}"/>
    <cellStyle name="Normal 8" xfId="4" xr:uid="{00000000-0005-0000-0000-000004000000}"/>
    <cellStyle name="Normal_Rappo062 2" xfId="5" xr:uid="{00000000-0005-0000-0000-000005000000}"/>
    <cellStyle name="Normal_Rappo062 2 2" xfId="9" xr:uid="{FA566D4B-EC01-4FA3-A294-300129862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CBD3-9BED-4F4A-AA14-5DFDCB8D0F4A}">
  <sheetPr codeName="Ark1">
    <pageSetUpPr fitToPage="1"/>
  </sheetPr>
  <dimension ref="A1:CV214"/>
  <sheetViews>
    <sheetView tabSelected="1" zoomScale="80" zoomScaleNormal="80" workbookViewId="0">
      <selection activeCell="B10" sqref="B10:F10"/>
    </sheetView>
  </sheetViews>
  <sheetFormatPr baseColWidth="10" defaultColWidth="11.42578125" defaultRowHeight="12.75"/>
  <cols>
    <col min="1" max="1" width="17.7109375" style="104" customWidth="1"/>
    <col min="2" max="2" width="14.42578125" style="104" customWidth="1"/>
    <col min="3" max="3" width="13.7109375" style="104" customWidth="1"/>
    <col min="4" max="4" width="7.28515625" style="104" customWidth="1"/>
    <col min="5" max="5" width="25" style="104" customWidth="1"/>
    <col min="6" max="6" width="31.42578125" style="104" customWidth="1"/>
    <col min="7" max="7" width="44.28515625" style="108" customWidth="1"/>
    <col min="8" max="8" width="24.42578125" style="106" customWidth="1"/>
    <col min="9" max="9" width="4.42578125" style="104" customWidth="1"/>
    <col min="10" max="10" width="37.28515625" style="104" customWidth="1"/>
    <col min="11" max="11" width="17.42578125" style="104" customWidth="1"/>
    <col min="12" max="12" width="14.42578125" style="104" customWidth="1"/>
    <col min="13" max="19" width="11.42578125" style="104"/>
    <col min="20" max="27" width="11.42578125" style="75"/>
    <col min="28" max="28" width="13" style="104" bestFit="1" customWidth="1"/>
    <col min="29" max="29" width="12.7109375" style="104" customWidth="1"/>
    <col min="30" max="30" width="10.28515625" style="104" customWidth="1"/>
    <col min="31" max="31" width="10.7109375" style="104" customWidth="1"/>
    <col min="32" max="48" width="11.42578125" style="104"/>
    <col min="49" max="49" width="5.42578125" style="104" customWidth="1"/>
    <col min="50" max="50" width="7.28515625" style="104" customWidth="1"/>
    <col min="51" max="51" width="6.5703125" style="104" customWidth="1"/>
    <col min="52" max="53" width="11.42578125" style="104"/>
    <col min="54" max="54" width="13.5703125" style="104" customWidth="1"/>
    <col min="55" max="58" width="11.42578125" style="104"/>
    <col min="59" max="59" width="14.42578125" style="104" customWidth="1"/>
    <col min="60" max="16384" width="11.42578125" style="104"/>
  </cols>
  <sheetData>
    <row r="1" spans="1:100" s="75" customFormat="1" ht="15" customHeight="1">
      <c r="A1" s="123" t="s">
        <v>114</v>
      </c>
      <c r="B1" s="71">
        <v>2025</v>
      </c>
      <c r="C1" s="72" t="s">
        <v>0</v>
      </c>
      <c r="D1" s="73"/>
      <c r="E1" s="73"/>
      <c r="F1" s="73"/>
      <c r="G1" s="74"/>
      <c r="T1" s="76"/>
      <c r="U1" s="77"/>
      <c r="V1" s="78"/>
      <c r="W1" s="79"/>
      <c r="Y1" s="80"/>
      <c r="Z1" s="80"/>
      <c r="AB1" s="76"/>
      <c r="AC1" s="76"/>
      <c r="AD1" s="76"/>
      <c r="AE1" s="76"/>
      <c r="AF1" s="76"/>
      <c r="AG1" s="76"/>
      <c r="AI1" s="81" t="s">
        <v>1</v>
      </c>
      <c r="AJ1" s="82">
        <f ca="1">(YEAR(NOW())-1)</f>
        <v>2024</v>
      </c>
      <c r="AK1" s="75">
        <v>12</v>
      </c>
      <c r="AS1" s="76"/>
      <c r="AT1" s="76"/>
      <c r="AU1" s="76"/>
      <c r="BA1" s="83" t="str">
        <f>C1</f>
        <v>KRT-1111</v>
      </c>
      <c r="BB1" s="84">
        <f>E11</f>
        <v>20251231</v>
      </c>
      <c r="BC1" s="84">
        <f>A2</f>
        <v>335</v>
      </c>
      <c r="BD1" s="84">
        <f>G10</f>
        <v>0</v>
      </c>
      <c r="BE1" s="83">
        <f ca="1">AJ1</f>
        <v>2024</v>
      </c>
      <c r="BF1" s="85">
        <f>AK1</f>
        <v>12</v>
      </c>
      <c r="BG1" s="84">
        <v>10</v>
      </c>
      <c r="BH1" s="84" t="s">
        <v>2</v>
      </c>
      <c r="BI1" s="84">
        <f>IF(G12="Konsolidert",2,IF(G12="Ikke Konsolidert",1,IF(G12="",-1)))</f>
        <v>-1</v>
      </c>
      <c r="BJ1" s="84">
        <v>0</v>
      </c>
      <c r="BK1" s="84"/>
      <c r="BL1" s="84"/>
      <c r="BM1" s="84"/>
      <c r="BN1" s="84"/>
      <c r="CA1" s="73" t="s">
        <v>3</v>
      </c>
      <c r="CB1" s="73">
        <v>999999001</v>
      </c>
      <c r="CC1" s="73" t="s">
        <v>4</v>
      </c>
      <c r="CD1" s="73">
        <f>+CB1+1</f>
        <v>999999002</v>
      </c>
      <c r="CE1" s="73" t="s">
        <v>5</v>
      </c>
      <c r="CF1" s="73">
        <f>+CD1+1</f>
        <v>999999003</v>
      </c>
      <c r="CG1" s="73" t="s">
        <v>6</v>
      </c>
      <c r="CH1" s="73">
        <f>+CF1+1</f>
        <v>999999004</v>
      </c>
      <c r="CI1" s="73" t="s">
        <v>7</v>
      </c>
      <c r="CJ1" s="73">
        <f>+CH1+1</f>
        <v>999999005</v>
      </c>
      <c r="CK1" s="73" t="s">
        <v>8</v>
      </c>
      <c r="CL1" s="73">
        <f>+CJ1+1</f>
        <v>999999006</v>
      </c>
      <c r="CM1" s="73" t="s">
        <v>9</v>
      </c>
      <c r="CN1" s="73">
        <f>+CL1+1</f>
        <v>999999007</v>
      </c>
      <c r="CO1" s="73" t="s">
        <v>10</v>
      </c>
      <c r="CP1" s="73">
        <f>+CN1+1</f>
        <v>999999008</v>
      </c>
      <c r="CQ1" s="73" t="s">
        <v>11</v>
      </c>
      <c r="CR1" s="73">
        <f>+CP1+1</f>
        <v>999999009</v>
      </c>
      <c r="CS1" s="73" t="s">
        <v>12</v>
      </c>
      <c r="CT1" s="73">
        <f>+CR1+1</f>
        <v>999999010</v>
      </c>
      <c r="CU1" s="86"/>
    </row>
    <row r="2" spans="1:100" s="75" customFormat="1" ht="14.25" customHeight="1">
      <c r="A2" s="123">
        <v>335</v>
      </c>
      <c r="B2" s="71"/>
      <c r="C2" s="87"/>
      <c r="D2" s="87"/>
      <c r="E2" s="87"/>
      <c r="F2" s="87"/>
      <c r="G2" s="74"/>
      <c r="N2" s="88"/>
      <c r="T2" s="76"/>
      <c r="U2" s="77"/>
      <c r="V2" s="76"/>
      <c r="Y2" s="80"/>
      <c r="Z2" s="80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BA2" s="84" t="s">
        <v>13</v>
      </c>
      <c r="BB2" s="84" t="s">
        <v>115</v>
      </c>
      <c r="BC2" s="84" t="s">
        <v>116</v>
      </c>
      <c r="BD2" s="84" t="s">
        <v>14</v>
      </c>
      <c r="BE2" s="84" t="s">
        <v>117</v>
      </c>
      <c r="BF2" s="84" t="s">
        <v>15</v>
      </c>
      <c r="BG2" s="84" t="s">
        <v>16</v>
      </c>
      <c r="BH2" s="84" t="s">
        <v>17</v>
      </c>
      <c r="BI2" s="89" t="s">
        <v>18</v>
      </c>
      <c r="BJ2" s="84" t="s">
        <v>19</v>
      </c>
      <c r="BK2" s="84"/>
      <c r="BL2" s="90"/>
      <c r="BM2" s="90"/>
      <c r="BN2" s="90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91"/>
      <c r="CN2" s="91"/>
      <c r="CO2" s="91"/>
      <c r="CP2" s="91"/>
      <c r="CQ2" s="91"/>
      <c r="CR2" s="91"/>
      <c r="CS2" s="91"/>
      <c r="CT2" s="91"/>
      <c r="CU2" s="91"/>
    </row>
    <row r="3" spans="1:100" s="93" customFormat="1">
      <c r="A3" s="92"/>
      <c r="B3" s="92"/>
      <c r="G3" s="94"/>
      <c r="Q3" s="95"/>
      <c r="T3" s="96"/>
      <c r="U3" s="97"/>
      <c r="Y3" s="98"/>
      <c r="Z3" s="98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BA3" s="99"/>
      <c r="BB3" s="99"/>
      <c r="BC3" s="99"/>
      <c r="BD3" s="100"/>
      <c r="BE3" s="100"/>
      <c r="BF3" s="99"/>
      <c r="BG3" s="84" t="s">
        <v>21</v>
      </c>
      <c r="BH3" s="99"/>
      <c r="BI3" s="99"/>
      <c r="BJ3" s="99"/>
      <c r="BK3" s="101"/>
      <c r="BL3" s="101"/>
      <c r="BM3" s="101"/>
      <c r="BN3" s="101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</row>
    <row r="4" spans="1:100" s="93" customFormat="1" ht="27.75">
      <c r="A4" s="92"/>
      <c r="B4" s="92"/>
      <c r="C4" s="103"/>
      <c r="D4" s="103"/>
      <c r="E4" s="103"/>
      <c r="F4" s="103"/>
      <c r="G4" s="94"/>
      <c r="T4" s="75"/>
      <c r="U4" s="77"/>
      <c r="V4" s="75"/>
      <c r="W4" s="75"/>
      <c r="X4" s="75"/>
      <c r="Y4" s="80"/>
      <c r="Z4" s="80"/>
      <c r="AA4" s="75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BA4" s="101"/>
      <c r="BB4" s="101"/>
      <c r="BC4" s="101"/>
      <c r="BD4" s="101"/>
      <c r="BE4" s="101"/>
      <c r="BF4" s="101"/>
      <c r="BG4" s="90"/>
      <c r="BH4" s="101"/>
      <c r="BI4" s="101"/>
      <c r="BJ4" s="101"/>
      <c r="BK4" s="101"/>
      <c r="BL4" s="101"/>
      <c r="BM4" s="101"/>
      <c r="BN4" s="101"/>
    </row>
    <row r="5" spans="1:100" ht="27" customHeight="1">
      <c r="A5" s="92"/>
      <c r="B5" s="92"/>
      <c r="G5" s="105"/>
      <c r="S5" s="75"/>
      <c r="U5" s="77"/>
      <c r="Y5" s="80"/>
      <c r="Z5" s="80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</row>
    <row r="6" spans="1:100" ht="53.25" customHeight="1">
      <c r="A6" s="71"/>
      <c r="B6" s="71"/>
      <c r="C6" s="107"/>
      <c r="D6" s="107"/>
      <c r="E6" s="107"/>
      <c r="F6" s="107"/>
      <c r="S6" s="75"/>
      <c r="U6" s="77">
        <v>6</v>
      </c>
      <c r="Y6" s="80">
        <v>6</v>
      </c>
      <c r="Z6" s="80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</row>
    <row r="7" spans="1:100" ht="27" customHeight="1">
      <c r="A7" s="71"/>
      <c r="B7" s="129" t="s">
        <v>20</v>
      </c>
      <c r="C7" s="129"/>
      <c r="D7" s="129"/>
      <c r="E7" s="129"/>
      <c r="F7" s="129"/>
      <c r="G7" s="129"/>
      <c r="H7" s="129"/>
      <c r="S7" s="75"/>
      <c r="U7" s="77">
        <v>7</v>
      </c>
      <c r="Y7" s="80">
        <v>7</v>
      </c>
      <c r="Z7" s="80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</row>
    <row r="8" spans="1:100" ht="27" customHeight="1">
      <c r="A8" s="71"/>
      <c r="B8" s="71"/>
      <c r="C8" s="130"/>
      <c r="D8" s="130"/>
      <c r="E8" s="130"/>
      <c r="F8" s="130"/>
      <c r="G8" s="130"/>
      <c r="S8" s="75"/>
      <c r="U8" s="77">
        <v>8</v>
      </c>
      <c r="Y8" s="80">
        <v>8</v>
      </c>
      <c r="Z8" s="80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100" ht="27" customHeight="1">
      <c r="A9" s="71"/>
      <c r="B9" s="131" t="s">
        <v>22</v>
      </c>
      <c r="C9" s="131"/>
      <c r="D9" s="131"/>
      <c r="E9" s="131"/>
      <c r="F9" s="131"/>
      <c r="G9" s="109" t="s">
        <v>23</v>
      </c>
      <c r="H9" s="109" t="s">
        <v>24</v>
      </c>
      <c r="S9" s="75"/>
      <c r="U9" s="77">
        <v>9</v>
      </c>
      <c r="Y9" s="80">
        <v>9</v>
      </c>
      <c r="Z9" s="80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100" ht="36" customHeight="1">
      <c r="A10" s="71"/>
      <c r="B10" s="132"/>
      <c r="C10" s="133"/>
      <c r="D10" s="134"/>
      <c r="E10" s="133"/>
      <c r="F10" s="135"/>
      <c r="G10" s="39"/>
      <c r="H10" s="110" t="str">
        <f>"31. DESEMBER "&amp;$B$1</f>
        <v>31. DESEMBER 2025</v>
      </c>
      <c r="S10" s="75"/>
      <c r="U10" s="77">
        <v>10</v>
      </c>
      <c r="Y10" s="80">
        <v>10</v>
      </c>
      <c r="Z10" s="80"/>
    </row>
    <row r="11" spans="1:100" ht="38.25" customHeight="1">
      <c r="A11" s="71"/>
      <c r="B11" s="127" t="s">
        <v>25</v>
      </c>
      <c r="C11" s="128"/>
      <c r="D11" s="128"/>
      <c r="E11" s="111">
        <v>20251231</v>
      </c>
      <c r="F11" s="112"/>
      <c r="G11" s="113"/>
      <c r="H11" s="114"/>
      <c r="S11" s="75"/>
      <c r="U11" s="77">
        <v>11</v>
      </c>
    </row>
    <row r="12" spans="1:100" ht="3" customHeight="1">
      <c r="A12" s="71"/>
      <c r="B12" s="124"/>
      <c r="C12" s="125"/>
      <c r="D12" s="115"/>
      <c r="E12" s="125"/>
      <c r="F12" s="126"/>
      <c r="G12" s="116"/>
      <c r="H12" s="116"/>
      <c r="J12" s="93"/>
      <c r="K12" s="93"/>
      <c r="L12" s="93"/>
      <c r="M12" s="93"/>
      <c r="N12" s="93"/>
      <c r="S12" s="75"/>
    </row>
    <row r="13" spans="1:100" s="93" customFormat="1" ht="33.75" customHeight="1">
      <c r="G13" s="94"/>
      <c r="H13" s="75"/>
      <c r="S13" s="75"/>
      <c r="T13" s="75"/>
      <c r="U13" s="75"/>
      <c r="V13" s="75"/>
      <c r="W13" s="75"/>
      <c r="X13" s="75"/>
      <c r="Y13" s="75"/>
      <c r="Z13" s="75"/>
      <c r="AA13" s="75"/>
    </row>
    <row r="14" spans="1:100" s="93" customFormat="1" ht="20.100000000000001" customHeight="1">
      <c r="A14" s="98"/>
      <c r="G14" s="94"/>
      <c r="H14" s="106"/>
      <c r="T14" s="75"/>
      <c r="U14" s="75"/>
      <c r="V14" s="75"/>
      <c r="W14" s="75"/>
      <c r="X14" s="75"/>
      <c r="Y14" s="75"/>
      <c r="Z14" s="75"/>
      <c r="AA14" s="75"/>
    </row>
    <row r="15" spans="1:100" s="93" customFormat="1" ht="20.100000000000001" customHeight="1">
      <c r="G15" s="94"/>
      <c r="H15" s="106"/>
      <c r="T15" s="75"/>
      <c r="U15" s="75"/>
      <c r="V15" s="75"/>
      <c r="W15" s="75"/>
      <c r="X15" s="75"/>
      <c r="Y15" s="75"/>
      <c r="Z15" s="75"/>
      <c r="AA15" s="75"/>
    </row>
    <row r="16" spans="1:100" s="93" customFormat="1" ht="20.100000000000001" customHeight="1">
      <c r="G16" s="94"/>
      <c r="H16" s="106"/>
      <c r="T16" s="75"/>
      <c r="U16" s="75"/>
      <c r="V16" s="75"/>
      <c r="W16" s="75"/>
      <c r="X16" s="75"/>
      <c r="Y16" s="75"/>
      <c r="Z16" s="75"/>
      <c r="AA16" s="75"/>
    </row>
    <row r="17" spans="3:27" s="93" customFormat="1" ht="20.100000000000001" customHeight="1">
      <c r="G17" s="94"/>
      <c r="H17" s="106"/>
      <c r="T17" s="75"/>
      <c r="U17" s="75"/>
      <c r="V17" s="75"/>
      <c r="W17" s="75"/>
      <c r="X17" s="75"/>
      <c r="Y17" s="75"/>
      <c r="Z17" s="75"/>
      <c r="AA17" s="75"/>
    </row>
    <row r="18" spans="3:27" s="93" customFormat="1" ht="20.100000000000001" customHeight="1">
      <c r="G18" s="94"/>
      <c r="H18" s="106"/>
      <c r="T18" s="75"/>
      <c r="U18" s="75"/>
      <c r="V18" s="75"/>
      <c r="W18" s="75"/>
      <c r="X18" s="75"/>
      <c r="Y18" s="75"/>
      <c r="Z18" s="75"/>
      <c r="AA18" s="75"/>
    </row>
    <row r="19" spans="3:27" s="93" customFormat="1" ht="20.100000000000001" customHeight="1">
      <c r="G19" s="94"/>
      <c r="H19" s="106"/>
      <c r="T19" s="75"/>
      <c r="U19" s="75"/>
      <c r="V19" s="75"/>
      <c r="W19" s="75"/>
      <c r="X19" s="75"/>
      <c r="Y19" s="75"/>
      <c r="Z19" s="75"/>
      <c r="AA19" s="75"/>
    </row>
    <row r="20" spans="3:27" s="93" customFormat="1" ht="20.100000000000001" customHeight="1">
      <c r="G20" s="94"/>
      <c r="H20" s="106"/>
      <c r="T20" s="75"/>
      <c r="U20" s="75"/>
      <c r="V20" s="75"/>
      <c r="W20" s="75"/>
      <c r="X20" s="75"/>
      <c r="Y20" s="75"/>
      <c r="Z20" s="75"/>
      <c r="AA20" s="75"/>
    </row>
    <row r="21" spans="3:27" s="93" customFormat="1" ht="20.100000000000001" customHeight="1">
      <c r="G21" s="94"/>
      <c r="H21" s="106"/>
      <c r="T21" s="75"/>
      <c r="U21" s="75"/>
      <c r="V21" s="75"/>
      <c r="W21" s="75"/>
      <c r="X21" s="75"/>
      <c r="Y21" s="75"/>
      <c r="Z21" s="75"/>
      <c r="AA21" s="75"/>
    </row>
    <row r="22" spans="3:27" s="93" customFormat="1" ht="20.100000000000001" customHeight="1">
      <c r="G22" s="94"/>
      <c r="H22" s="106"/>
      <c r="T22" s="75"/>
      <c r="U22" s="75"/>
      <c r="V22" s="75"/>
      <c r="W22" s="75"/>
      <c r="X22" s="75"/>
      <c r="Y22" s="75"/>
      <c r="Z22" s="75"/>
      <c r="AA22" s="75"/>
    </row>
    <row r="23" spans="3:27" s="93" customFormat="1" ht="20.100000000000001" customHeight="1">
      <c r="G23" s="94"/>
      <c r="H23" s="106"/>
      <c r="T23" s="75"/>
      <c r="U23" s="75"/>
      <c r="V23" s="75"/>
      <c r="W23" s="75"/>
      <c r="X23" s="75"/>
      <c r="Y23" s="75"/>
      <c r="Z23" s="75"/>
      <c r="AA23" s="75"/>
    </row>
    <row r="24" spans="3:27" s="93" customFormat="1" ht="20.100000000000001" customHeight="1">
      <c r="G24" s="94"/>
      <c r="H24" s="106"/>
      <c r="T24" s="75"/>
      <c r="U24" s="75"/>
      <c r="V24" s="75"/>
      <c r="W24" s="75"/>
      <c r="X24" s="75"/>
      <c r="Y24" s="75"/>
      <c r="Z24" s="75"/>
      <c r="AA24" s="75"/>
    </row>
    <row r="25" spans="3:27" s="93" customFormat="1" ht="20.100000000000001" customHeight="1">
      <c r="G25" s="94"/>
      <c r="H25" s="106"/>
      <c r="T25" s="75"/>
      <c r="U25" s="75"/>
      <c r="V25" s="75"/>
      <c r="W25" s="75"/>
      <c r="X25" s="75"/>
      <c r="Y25" s="75"/>
      <c r="Z25" s="75"/>
      <c r="AA25" s="75"/>
    </row>
    <row r="26" spans="3:27" s="93" customFormat="1" ht="20.100000000000001" customHeight="1">
      <c r="G26" s="94"/>
      <c r="H26" s="106"/>
      <c r="T26" s="75"/>
      <c r="U26" s="75"/>
      <c r="V26" s="75"/>
      <c r="W26" s="75"/>
      <c r="X26" s="75"/>
      <c r="Y26" s="75"/>
      <c r="Z26" s="75"/>
      <c r="AA26" s="75"/>
    </row>
    <row r="27" spans="3:27" s="93" customFormat="1" ht="20.100000000000001" customHeight="1">
      <c r="G27" s="94"/>
      <c r="H27" s="106"/>
      <c r="T27" s="75"/>
      <c r="U27" s="75"/>
      <c r="V27" s="75"/>
      <c r="W27" s="75"/>
      <c r="X27" s="75"/>
      <c r="Y27" s="75"/>
      <c r="Z27" s="75"/>
      <c r="AA27" s="75"/>
    </row>
    <row r="28" spans="3:27" s="93" customFormat="1" ht="20.100000000000001" customHeight="1">
      <c r="C28" s="117"/>
      <c r="G28" s="94"/>
      <c r="H28" s="106"/>
      <c r="T28" s="75"/>
      <c r="U28" s="75"/>
      <c r="V28" s="75"/>
      <c r="W28" s="75"/>
      <c r="X28" s="75"/>
      <c r="Y28" s="75"/>
      <c r="Z28" s="75"/>
      <c r="AA28" s="75"/>
    </row>
    <row r="29" spans="3:27" s="93" customFormat="1" ht="20.100000000000001" customHeight="1">
      <c r="G29" s="94"/>
      <c r="H29" s="106"/>
      <c r="T29" s="75"/>
      <c r="U29" s="75"/>
      <c r="V29" s="75"/>
      <c r="W29" s="75"/>
      <c r="X29" s="75"/>
      <c r="Y29" s="75"/>
      <c r="Z29" s="75"/>
      <c r="AA29" s="75"/>
    </row>
    <row r="30" spans="3:27" s="93" customFormat="1" ht="20.100000000000001" customHeight="1">
      <c r="G30" s="94"/>
      <c r="H30" s="106"/>
      <c r="T30" s="75"/>
      <c r="U30" s="75"/>
      <c r="V30" s="75"/>
      <c r="W30" s="75"/>
      <c r="X30" s="75"/>
      <c r="Y30" s="75"/>
      <c r="Z30" s="75"/>
      <c r="AA30" s="75"/>
    </row>
    <row r="31" spans="3:27" s="93" customFormat="1" ht="20.100000000000001" customHeight="1">
      <c r="G31" s="94"/>
      <c r="H31" s="106"/>
      <c r="T31" s="75"/>
      <c r="U31" s="75"/>
      <c r="V31" s="75"/>
      <c r="W31" s="75"/>
      <c r="X31" s="75"/>
      <c r="Y31" s="75"/>
      <c r="Z31" s="75"/>
      <c r="AA31" s="75"/>
    </row>
    <row r="32" spans="3:27" s="93" customFormat="1" ht="20.100000000000001" customHeight="1">
      <c r="G32" s="94"/>
      <c r="H32" s="106"/>
      <c r="T32" s="75"/>
      <c r="U32" s="75"/>
      <c r="V32" s="75"/>
      <c r="W32" s="75"/>
      <c r="X32" s="75"/>
      <c r="Y32" s="75"/>
      <c r="Z32" s="75"/>
      <c r="AA32" s="75"/>
    </row>
    <row r="33" spans="7:27" s="93" customFormat="1" ht="20.100000000000001" customHeight="1">
      <c r="G33" s="94"/>
      <c r="H33" s="106"/>
      <c r="T33" s="75"/>
      <c r="U33" s="75"/>
      <c r="V33" s="75"/>
      <c r="W33" s="75"/>
      <c r="X33" s="75"/>
      <c r="Y33" s="75"/>
      <c r="Z33" s="75"/>
      <c r="AA33" s="75"/>
    </row>
    <row r="34" spans="7:27" s="93" customFormat="1" ht="20.100000000000001" customHeight="1">
      <c r="G34" s="94"/>
      <c r="H34" s="106"/>
      <c r="T34" s="75"/>
      <c r="U34" s="75"/>
      <c r="V34" s="75"/>
      <c r="W34" s="75"/>
      <c r="X34" s="75"/>
      <c r="Y34" s="75"/>
      <c r="Z34" s="75"/>
      <c r="AA34" s="75"/>
    </row>
    <row r="35" spans="7:27" s="93" customFormat="1" ht="20.100000000000001" customHeight="1">
      <c r="G35" s="94"/>
      <c r="H35" s="106"/>
      <c r="T35" s="75"/>
      <c r="U35" s="75"/>
      <c r="V35" s="75"/>
      <c r="W35" s="75"/>
      <c r="X35" s="75"/>
      <c r="Y35" s="75"/>
      <c r="Z35" s="75"/>
      <c r="AA35" s="75"/>
    </row>
    <row r="36" spans="7:27" s="93" customFormat="1" ht="20.100000000000001" customHeight="1">
      <c r="G36" s="94"/>
      <c r="H36" s="106"/>
      <c r="T36" s="75"/>
      <c r="U36" s="75"/>
      <c r="V36" s="75"/>
      <c r="W36" s="75"/>
      <c r="X36" s="75"/>
      <c r="Y36" s="75"/>
      <c r="Z36" s="75"/>
      <c r="AA36" s="75"/>
    </row>
    <row r="37" spans="7:27" s="93" customFormat="1" ht="20.100000000000001" customHeight="1">
      <c r="G37" s="94"/>
      <c r="H37" s="106"/>
      <c r="T37" s="75"/>
      <c r="U37" s="75"/>
      <c r="V37" s="75"/>
      <c r="W37" s="75"/>
      <c r="X37" s="75"/>
      <c r="Y37" s="75"/>
      <c r="Z37" s="75"/>
      <c r="AA37" s="75"/>
    </row>
    <row r="38" spans="7:27" s="93" customFormat="1" ht="20.100000000000001" customHeight="1">
      <c r="G38" s="94"/>
      <c r="H38" s="106"/>
      <c r="T38" s="75"/>
      <c r="U38" s="75"/>
      <c r="V38" s="75"/>
      <c r="W38" s="75"/>
      <c r="X38" s="75"/>
      <c r="Y38" s="75"/>
      <c r="Z38" s="75"/>
      <c r="AA38" s="75"/>
    </row>
    <row r="39" spans="7:27" s="93" customFormat="1" ht="20.100000000000001" customHeight="1">
      <c r="G39" s="94"/>
      <c r="H39" s="106"/>
      <c r="T39" s="75"/>
      <c r="U39" s="75"/>
      <c r="V39" s="75"/>
      <c r="W39" s="75"/>
      <c r="X39" s="75"/>
      <c r="Y39" s="75"/>
      <c r="Z39" s="75"/>
      <c r="AA39" s="75"/>
    </row>
    <row r="40" spans="7:27" s="93" customFormat="1" ht="20.100000000000001" customHeight="1">
      <c r="G40" s="94"/>
      <c r="H40" s="106"/>
      <c r="T40" s="75"/>
      <c r="U40" s="75"/>
      <c r="V40" s="75"/>
      <c r="W40" s="75"/>
      <c r="X40" s="75"/>
      <c r="Y40" s="75"/>
      <c r="Z40" s="75"/>
      <c r="AA40" s="75"/>
    </row>
    <row r="41" spans="7:27" s="93" customFormat="1" ht="20.100000000000001" customHeight="1">
      <c r="G41" s="94"/>
      <c r="H41" s="106"/>
      <c r="T41" s="75"/>
      <c r="U41" s="75"/>
      <c r="V41" s="75"/>
      <c r="W41" s="75"/>
      <c r="X41" s="75"/>
      <c r="Y41" s="75"/>
      <c r="Z41" s="75"/>
      <c r="AA41" s="75"/>
    </row>
    <row r="42" spans="7:27" s="93" customFormat="1" ht="20.100000000000001" customHeight="1">
      <c r="G42" s="94"/>
      <c r="H42" s="106"/>
      <c r="T42" s="75"/>
      <c r="U42" s="75"/>
      <c r="V42" s="75"/>
      <c r="W42" s="75"/>
      <c r="X42" s="75"/>
      <c r="Y42" s="75"/>
      <c r="Z42" s="75"/>
      <c r="AA42" s="75"/>
    </row>
    <row r="43" spans="7:27" s="93" customFormat="1" ht="20.100000000000001" customHeight="1">
      <c r="G43" s="94"/>
      <c r="H43" s="106"/>
      <c r="T43" s="75"/>
      <c r="U43" s="75"/>
      <c r="V43" s="75"/>
      <c r="W43" s="75"/>
      <c r="X43" s="75"/>
      <c r="Y43" s="75"/>
      <c r="Z43" s="75"/>
      <c r="AA43" s="75"/>
    </row>
    <row r="44" spans="7:27" s="93" customFormat="1" ht="20.100000000000001" customHeight="1">
      <c r="G44" s="94"/>
      <c r="H44" s="106"/>
      <c r="T44" s="75"/>
      <c r="U44" s="75"/>
      <c r="V44" s="75"/>
      <c r="W44" s="75"/>
      <c r="X44" s="75"/>
      <c r="Y44" s="75"/>
      <c r="Z44" s="75"/>
      <c r="AA44" s="75"/>
    </row>
    <row r="45" spans="7:27" s="93" customFormat="1" ht="20.100000000000001" customHeight="1">
      <c r="G45" s="94"/>
      <c r="H45" s="106"/>
      <c r="T45" s="75"/>
      <c r="U45" s="75"/>
      <c r="V45" s="75"/>
      <c r="W45" s="75"/>
      <c r="X45" s="75"/>
      <c r="Y45" s="75"/>
      <c r="Z45" s="75"/>
      <c r="AA45" s="75"/>
    </row>
    <row r="46" spans="7:27" s="93" customFormat="1" ht="20.100000000000001" customHeight="1">
      <c r="G46" s="94"/>
      <c r="H46" s="106"/>
      <c r="T46" s="75"/>
      <c r="U46" s="75"/>
      <c r="V46" s="75"/>
      <c r="W46" s="75"/>
      <c r="X46" s="75"/>
      <c r="Y46" s="75"/>
      <c r="Z46" s="75"/>
      <c r="AA46" s="75"/>
    </row>
    <row r="47" spans="7:27" s="93" customFormat="1" ht="20.100000000000001" customHeight="1">
      <c r="G47" s="94"/>
      <c r="H47" s="106"/>
      <c r="T47" s="75"/>
      <c r="U47" s="75"/>
      <c r="V47" s="75"/>
      <c r="W47" s="75"/>
      <c r="X47" s="75"/>
      <c r="Y47" s="75"/>
      <c r="Z47" s="75"/>
      <c r="AA47" s="75"/>
    </row>
    <row r="48" spans="7:27" s="93" customFormat="1" ht="20.100000000000001" customHeight="1">
      <c r="G48" s="94"/>
      <c r="H48" s="106"/>
      <c r="T48" s="75"/>
      <c r="U48" s="75"/>
      <c r="V48" s="75"/>
      <c r="W48" s="75"/>
      <c r="X48" s="75"/>
      <c r="Y48" s="75"/>
      <c r="Z48" s="75"/>
      <c r="AA48" s="75"/>
    </row>
    <row r="49" spans="7:27" s="93" customFormat="1" ht="20.100000000000001" customHeight="1">
      <c r="G49" s="94"/>
      <c r="H49" s="106"/>
      <c r="T49" s="75"/>
      <c r="U49" s="75"/>
      <c r="V49" s="75"/>
      <c r="W49" s="75"/>
      <c r="X49" s="75"/>
      <c r="Y49" s="75"/>
      <c r="Z49" s="75"/>
      <c r="AA49" s="75"/>
    </row>
    <row r="50" spans="7:27" s="93" customFormat="1" ht="20.100000000000001" customHeight="1">
      <c r="G50" s="94"/>
      <c r="H50" s="106"/>
      <c r="T50" s="75"/>
      <c r="U50" s="75"/>
      <c r="V50" s="75"/>
      <c r="W50" s="75"/>
      <c r="X50" s="75"/>
      <c r="Y50" s="75"/>
      <c r="Z50" s="75"/>
      <c r="AA50" s="75"/>
    </row>
    <row r="51" spans="7:27" s="93" customFormat="1" ht="20.100000000000001" customHeight="1">
      <c r="G51" s="94"/>
      <c r="H51" s="106"/>
      <c r="T51" s="75"/>
      <c r="U51" s="75"/>
      <c r="V51" s="75"/>
      <c r="W51" s="75"/>
      <c r="X51" s="75"/>
      <c r="Y51" s="75"/>
      <c r="Z51" s="75"/>
      <c r="AA51" s="75"/>
    </row>
    <row r="52" spans="7:27" s="93" customFormat="1" ht="20.100000000000001" customHeight="1">
      <c r="G52" s="94"/>
      <c r="H52" s="106"/>
      <c r="T52" s="75"/>
      <c r="U52" s="75"/>
      <c r="V52" s="75"/>
      <c r="W52" s="75"/>
      <c r="X52" s="75"/>
      <c r="Y52" s="75"/>
      <c r="Z52" s="75"/>
      <c r="AA52" s="75"/>
    </row>
    <row r="53" spans="7:27" s="93" customFormat="1" ht="20.100000000000001" customHeight="1">
      <c r="G53" s="94"/>
      <c r="H53" s="106"/>
      <c r="T53" s="75"/>
      <c r="U53" s="75"/>
      <c r="V53" s="75"/>
      <c r="W53" s="75"/>
      <c r="X53" s="75"/>
      <c r="Y53" s="75"/>
      <c r="Z53" s="75"/>
      <c r="AA53" s="75"/>
    </row>
    <row r="54" spans="7:27" s="93" customFormat="1" ht="20.100000000000001" customHeight="1">
      <c r="G54" s="94"/>
      <c r="H54" s="106"/>
      <c r="T54" s="75"/>
      <c r="U54" s="75"/>
      <c r="V54" s="75"/>
      <c r="W54" s="75"/>
      <c r="X54" s="75"/>
      <c r="Y54" s="75"/>
      <c r="Z54" s="75"/>
      <c r="AA54" s="75"/>
    </row>
    <row r="55" spans="7:27" s="93" customFormat="1" ht="20.100000000000001" customHeight="1">
      <c r="G55" s="94"/>
      <c r="H55" s="106"/>
      <c r="T55" s="75"/>
      <c r="U55" s="75"/>
      <c r="V55" s="75"/>
      <c r="W55" s="75"/>
      <c r="X55" s="75"/>
      <c r="Y55" s="75"/>
      <c r="Z55" s="75"/>
      <c r="AA55" s="75"/>
    </row>
    <row r="56" spans="7:27" s="93" customFormat="1" ht="20.100000000000001" customHeight="1">
      <c r="G56" s="94"/>
      <c r="H56" s="106"/>
      <c r="T56" s="75"/>
      <c r="U56" s="75"/>
      <c r="V56" s="75"/>
      <c r="W56" s="75"/>
      <c r="X56" s="75"/>
      <c r="Y56" s="75"/>
      <c r="Z56" s="75"/>
      <c r="AA56" s="75"/>
    </row>
    <row r="57" spans="7:27" s="93" customFormat="1" ht="20.100000000000001" customHeight="1">
      <c r="G57" s="94"/>
      <c r="H57" s="106"/>
      <c r="T57" s="75"/>
      <c r="U57" s="75"/>
      <c r="V57" s="75"/>
      <c r="W57" s="75"/>
      <c r="X57" s="75"/>
      <c r="Y57" s="75"/>
      <c r="Z57" s="75"/>
      <c r="AA57" s="75"/>
    </row>
    <row r="58" spans="7:27" s="93" customFormat="1" ht="20.100000000000001" customHeight="1">
      <c r="G58" s="94"/>
      <c r="H58" s="106"/>
      <c r="T58" s="75"/>
      <c r="U58" s="75"/>
      <c r="V58" s="75"/>
      <c r="W58" s="75"/>
      <c r="X58" s="75"/>
      <c r="Y58" s="75"/>
      <c r="Z58" s="75"/>
      <c r="AA58" s="75"/>
    </row>
    <row r="59" spans="7:27" s="93" customFormat="1" ht="20.100000000000001" customHeight="1">
      <c r="G59" s="94"/>
      <c r="H59" s="106"/>
      <c r="T59" s="75"/>
      <c r="U59" s="75"/>
      <c r="V59" s="75"/>
      <c r="W59" s="75"/>
      <c r="X59" s="75"/>
      <c r="Y59" s="75"/>
      <c r="Z59" s="75"/>
      <c r="AA59" s="75"/>
    </row>
    <row r="60" spans="7:27" s="93" customFormat="1" ht="20.100000000000001" customHeight="1">
      <c r="G60" s="94"/>
      <c r="H60" s="106"/>
      <c r="T60" s="75"/>
      <c r="U60" s="75"/>
      <c r="V60" s="75"/>
      <c r="W60" s="75"/>
      <c r="X60" s="75"/>
      <c r="Y60" s="75"/>
      <c r="Z60" s="75"/>
      <c r="AA60" s="75"/>
    </row>
    <row r="61" spans="7:27" s="93" customFormat="1" ht="20.100000000000001" customHeight="1">
      <c r="G61" s="94"/>
      <c r="H61" s="106"/>
      <c r="T61" s="75"/>
      <c r="U61" s="75"/>
      <c r="V61" s="75"/>
      <c r="W61" s="75"/>
      <c r="X61" s="75"/>
      <c r="Y61" s="75"/>
      <c r="Z61" s="75"/>
      <c r="AA61" s="75"/>
    </row>
    <row r="62" spans="7:27" s="93" customFormat="1" ht="20.100000000000001" customHeight="1">
      <c r="G62" s="94"/>
      <c r="H62" s="106"/>
      <c r="T62" s="75"/>
      <c r="U62" s="75"/>
      <c r="V62" s="75"/>
      <c r="W62" s="75"/>
      <c r="X62" s="75"/>
      <c r="Y62" s="75"/>
      <c r="Z62" s="75"/>
      <c r="AA62" s="75"/>
    </row>
    <row r="63" spans="7:27" s="93" customFormat="1" ht="20.100000000000001" customHeight="1">
      <c r="G63" s="94"/>
      <c r="H63" s="106"/>
      <c r="T63" s="75"/>
      <c r="U63" s="75"/>
      <c r="V63" s="75"/>
      <c r="W63" s="75"/>
      <c r="X63" s="75"/>
      <c r="Y63" s="75"/>
      <c r="Z63" s="75"/>
      <c r="AA63" s="75"/>
    </row>
    <row r="64" spans="7:27" s="93" customFormat="1" ht="20.100000000000001" customHeight="1">
      <c r="G64" s="94"/>
      <c r="H64" s="106"/>
      <c r="T64" s="75"/>
      <c r="U64" s="75"/>
      <c r="V64" s="75"/>
      <c r="W64" s="75"/>
      <c r="X64" s="75"/>
      <c r="Y64" s="75"/>
      <c r="Z64" s="75"/>
      <c r="AA64" s="75"/>
    </row>
    <row r="65" spans="7:27" s="93" customFormat="1" ht="20.100000000000001" customHeight="1">
      <c r="G65" s="94"/>
      <c r="H65" s="106"/>
      <c r="T65" s="75"/>
      <c r="U65" s="75"/>
      <c r="V65" s="75"/>
      <c r="W65" s="75"/>
      <c r="X65" s="75"/>
      <c r="Y65" s="75"/>
      <c r="Z65" s="75"/>
      <c r="AA65" s="75"/>
    </row>
    <row r="66" spans="7:27" s="93" customFormat="1" ht="20.100000000000001" customHeight="1">
      <c r="G66" s="94"/>
      <c r="H66" s="106"/>
      <c r="T66" s="75"/>
      <c r="U66" s="75"/>
      <c r="V66" s="75"/>
      <c r="W66" s="75"/>
      <c r="X66" s="75"/>
      <c r="Y66" s="75"/>
      <c r="Z66" s="75"/>
      <c r="AA66" s="75"/>
    </row>
    <row r="67" spans="7:27" s="93" customFormat="1" ht="20.100000000000001" customHeight="1">
      <c r="G67" s="94"/>
      <c r="H67" s="106"/>
      <c r="T67" s="75"/>
      <c r="U67" s="75"/>
      <c r="V67" s="75"/>
      <c r="W67" s="75"/>
      <c r="X67" s="75"/>
      <c r="Y67" s="75"/>
      <c r="Z67" s="75"/>
      <c r="AA67" s="75"/>
    </row>
    <row r="68" spans="7:27" s="93" customFormat="1" ht="20.100000000000001" customHeight="1">
      <c r="G68" s="94"/>
      <c r="H68" s="106"/>
      <c r="T68" s="75"/>
      <c r="U68" s="75"/>
      <c r="V68" s="75"/>
      <c r="W68" s="75"/>
      <c r="X68" s="75"/>
      <c r="Y68" s="75"/>
      <c r="Z68" s="75"/>
      <c r="AA68" s="75"/>
    </row>
    <row r="69" spans="7:27" s="93" customFormat="1" ht="20.100000000000001" customHeight="1">
      <c r="G69" s="94"/>
      <c r="H69" s="106"/>
      <c r="T69" s="75"/>
      <c r="U69" s="75"/>
      <c r="V69" s="75"/>
      <c r="W69" s="75"/>
      <c r="X69" s="75"/>
      <c r="Y69" s="75"/>
      <c r="Z69" s="75"/>
      <c r="AA69" s="75"/>
    </row>
    <row r="70" spans="7:27" s="93" customFormat="1" ht="20.100000000000001" customHeight="1">
      <c r="G70" s="94"/>
      <c r="H70" s="106"/>
      <c r="T70" s="75"/>
      <c r="U70" s="75"/>
      <c r="V70" s="75"/>
      <c r="W70" s="75"/>
      <c r="X70" s="75"/>
      <c r="Y70" s="75"/>
      <c r="Z70" s="75"/>
      <c r="AA70" s="75"/>
    </row>
    <row r="71" spans="7:27" s="93" customFormat="1" ht="20.100000000000001" customHeight="1">
      <c r="G71" s="94"/>
      <c r="H71" s="106"/>
      <c r="T71" s="75"/>
      <c r="U71" s="75"/>
      <c r="V71" s="75"/>
      <c r="W71" s="75"/>
      <c r="X71" s="75"/>
      <c r="Y71" s="75"/>
      <c r="Z71" s="75"/>
      <c r="AA71" s="75"/>
    </row>
    <row r="72" spans="7:27" s="93" customFormat="1" ht="20.100000000000001" customHeight="1">
      <c r="G72" s="94"/>
      <c r="H72" s="106"/>
      <c r="T72" s="75"/>
      <c r="U72" s="75"/>
      <c r="V72" s="75"/>
      <c r="W72" s="75"/>
      <c r="X72" s="75"/>
      <c r="Y72" s="75"/>
      <c r="Z72" s="75"/>
      <c r="AA72" s="75"/>
    </row>
    <row r="73" spans="7:27" s="93" customFormat="1" ht="20.100000000000001" customHeight="1">
      <c r="G73" s="94"/>
      <c r="H73" s="106"/>
      <c r="T73" s="75"/>
      <c r="U73" s="75"/>
      <c r="V73" s="75"/>
      <c r="W73" s="75"/>
      <c r="X73" s="75"/>
      <c r="Y73" s="75"/>
      <c r="Z73" s="75"/>
      <c r="AA73" s="75"/>
    </row>
    <row r="74" spans="7:27" s="93" customFormat="1" ht="20.100000000000001" customHeight="1">
      <c r="G74" s="94"/>
      <c r="H74" s="106"/>
      <c r="T74" s="75"/>
      <c r="U74" s="75"/>
      <c r="V74" s="75"/>
      <c r="W74" s="75"/>
      <c r="X74" s="75"/>
      <c r="Y74" s="75"/>
      <c r="Z74" s="75"/>
      <c r="AA74" s="75"/>
    </row>
    <row r="75" spans="7:27" s="93" customFormat="1" ht="20.100000000000001" customHeight="1">
      <c r="G75" s="94"/>
      <c r="H75" s="106"/>
      <c r="T75" s="75"/>
      <c r="U75" s="75"/>
      <c r="V75" s="75"/>
      <c r="W75" s="75"/>
      <c r="X75" s="75"/>
      <c r="Y75" s="75"/>
      <c r="Z75" s="75"/>
      <c r="AA75" s="75"/>
    </row>
    <row r="76" spans="7:27" s="93" customFormat="1" ht="20.100000000000001" customHeight="1">
      <c r="G76" s="94"/>
      <c r="H76" s="106"/>
      <c r="T76" s="75"/>
      <c r="U76" s="75"/>
      <c r="V76" s="75"/>
      <c r="W76" s="75"/>
      <c r="X76" s="75"/>
      <c r="Y76" s="75"/>
      <c r="Z76" s="75"/>
      <c r="AA76" s="75"/>
    </row>
    <row r="77" spans="7:27" s="93" customFormat="1" ht="20.100000000000001" customHeight="1">
      <c r="G77" s="94"/>
      <c r="H77" s="106"/>
      <c r="T77" s="75"/>
      <c r="U77" s="75"/>
      <c r="V77" s="75"/>
      <c r="W77" s="75"/>
      <c r="X77" s="75"/>
      <c r="Y77" s="75"/>
      <c r="Z77" s="75"/>
      <c r="AA77" s="75"/>
    </row>
    <row r="78" spans="7:27" s="93" customFormat="1" ht="20.100000000000001" customHeight="1">
      <c r="G78" s="94"/>
      <c r="H78" s="106"/>
      <c r="T78" s="75"/>
      <c r="U78" s="75"/>
      <c r="V78" s="75"/>
      <c r="W78" s="75"/>
      <c r="X78" s="75"/>
      <c r="Y78" s="75"/>
      <c r="Z78" s="75"/>
      <c r="AA78" s="75"/>
    </row>
    <row r="79" spans="7:27" s="93" customFormat="1" ht="20.100000000000001" customHeight="1">
      <c r="G79" s="94"/>
      <c r="H79" s="106"/>
      <c r="T79" s="75"/>
      <c r="U79" s="75"/>
      <c r="V79" s="75"/>
      <c r="W79" s="75"/>
      <c r="X79" s="75"/>
      <c r="Y79" s="75"/>
      <c r="Z79" s="75"/>
      <c r="AA79" s="75"/>
    </row>
    <row r="80" spans="7:27" s="93" customFormat="1" ht="20.100000000000001" customHeight="1">
      <c r="G80" s="94"/>
      <c r="H80" s="106"/>
      <c r="T80" s="75"/>
      <c r="U80" s="75"/>
      <c r="V80" s="75"/>
      <c r="W80" s="75"/>
      <c r="X80" s="75"/>
      <c r="Y80" s="75"/>
      <c r="Z80" s="75"/>
      <c r="AA80" s="75"/>
    </row>
    <row r="81" spans="2:27" s="93" customFormat="1" ht="20.100000000000001" customHeight="1">
      <c r="G81" s="94"/>
      <c r="H81" s="106"/>
      <c r="T81" s="75"/>
      <c r="U81" s="75"/>
      <c r="V81" s="75"/>
      <c r="W81" s="75"/>
      <c r="X81" s="75"/>
      <c r="Y81" s="75"/>
      <c r="Z81" s="75"/>
      <c r="AA81" s="75"/>
    </row>
    <row r="82" spans="2:27" s="93" customFormat="1" ht="20.100000000000001" customHeight="1">
      <c r="G82" s="94"/>
      <c r="H82" s="106"/>
      <c r="T82" s="75"/>
      <c r="U82" s="75"/>
      <c r="V82" s="75"/>
      <c r="W82" s="75"/>
      <c r="X82" s="75"/>
      <c r="Y82" s="75"/>
      <c r="Z82" s="75"/>
      <c r="AA82" s="75"/>
    </row>
    <row r="83" spans="2:27" s="93" customFormat="1" ht="20.100000000000001" customHeight="1">
      <c r="G83" s="94"/>
      <c r="H83" s="106"/>
      <c r="T83" s="75"/>
      <c r="U83" s="75"/>
      <c r="V83" s="75"/>
      <c r="W83" s="75"/>
      <c r="X83" s="75"/>
      <c r="Y83" s="75"/>
      <c r="Z83" s="75"/>
      <c r="AA83" s="75"/>
    </row>
    <row r="84" spans="2:27" s="93" customFormat="1" ht="20.100000000000001" customHeight="1">
      <c r="G84" s="94"/>
      <c r="H84" s="106"/>
      <c r="T84" s="75"/>
      <c r="U84" s="75"/>
      <c r="V84" s="75"/>
      <c r="W84" s="75"/>
      <c r="X84" s="75"/>
      <c r="Y84" s="75"/>
      <c r="Z84" s="75"/>
      <c r="AA84" s="75"/>
    </row>
    <row r="85" spans="2:27" s="93" customFormat="1" ht="20.100000000000001" customHeight="1">
      <c r="G85" s="94"/>
      <c r="H85" s="106"/>
      <c r="T85" s="75"/>
      <c r="U85" s="75"/>
      <c r="V85" s="75"/>
      <c r="W85" s="75"/>
      <c r="X85" s="75"/>
      <c r="Y85" s="75"/>
      <c r="Z85" s="75"/>
      <c r="AA85" s="75"/>
    </row>
    <row r="86" spans="2:27" s="93" customFormat="1" ht="20.100000000000001" customHeight="1">
      <c r="G86" s="94"/>
      <c r="H86" s="106"/>
      <c r="T86" s="75"/>
      <c r="U86" s="75"/>
      <c r="V86" s="75"/>
      <c r="W86" s="75"/>
      <c r="X86" s="75"/>
      <c r="Y86" s="75"/>
      <c r="Z86" s="75"/>
      <c r="AA86" s="75"/>
    </row>
    <row r="87" spans="2:27" s="93" customFormat="1" ht="20.100000000000001" customHeight="1">
      <c r="G87" s="94"/>
      <c r="H87" s="106"/>
      <c r="T87" s="75"/>
      <c r="U87" s="75"/>
      <c r="V87" s="75"/>
      <c r="W87" s="75"/>
      <c r="X87" s="75"/>
      <c r="Y87" s="75"/>
      <c r="Z87" s="75"/>
      <c r="AA87" s="75"/>
    </row>
    <row r="88" spans="2:27" s="93" customFormat="1" ht="20.100000000000001" customHeight="1">
      <c r="G88" s="94"/>
      <c r="H88" s="106"/>
      <c r="T88" s="75"/>
      <c r="U88" s="75"/>
      <c r="V88" s="75"/>
      <c r="W88" s="75"/>
      <c r="X88" s="75"/>
      <c r="Y88" s="75"/>
      <c r="Z88" s="75"/>
      <c r="AA88" s="75"/>
    </row>
    <row r="89" spans="2:27" s="93" customFormat="1" ht="20.100000000000001" customHeight="1">
      <c r="E89" s="104"/>
      <c r="G89" s="94"/>
      <c r="H89" s="106"/>
      <c r="T89" s="75"/>
      <c r="U89" s="75"/>
      <c r="V89" s="75"/>
      <c r="W89" s="75"/>
      <c r="X89" s="75"/>
      <c r="Y89" s="75"/>
      <c r="Z89" s="75"/>
      <c r="AA89" s="75"/>
    </row>
    <row r="90" spans="2:27" s="93" customFormat="1" ht="20.100000000000001" customHeight="1">
      <c r="B90" s="104"/>
      <c r="C90" s="104"/>
      <c r="D90" s="104"/>
      <c r="E90" s="104"/>
      <c r="F90" s="104"/>
      <c r="G90" s="108"/>
      <c r="H90" s="106"/>
      <c r="T90" s="75"/>
      <c r="U90" s="75"/>
      <c r="V90" s="75"/>
      <c r="W90" s="75"/>
      <c r="X90" s="75"/>
      <c r="Y90" s="75"/>
      <c r="Z90" s="75"/>
      <c r="AA90" s="75"/>
    </row>
    <row r="91" spans="2:27" s="93" customFormat="1" ht="20.100000000000001" customHeight="1">
      <c r="B91" s="104"/>
      <c r="C91" s="104"/>
      <c r="D91" s="104"/>
      <c r="E91" s="104"/>
      <c r="F91" s="104"/>
      <c r="G91" s="108"/>
      <c r="H91" s="106"/>
      <c r="T91" s="75"/>
      <c r="U91" s="75"/>
      <c r="V91" s="75"/>
      <c r="W91" s="75"/>
      <c r="X91" s="75"/>
      <c r="Y91" s="75"/>
      <c r="Z91" s="75"/>
      <c r="AA91" s="75"/>
    </row>
    <row r="92" spans="2:27" s="93" customFormat="1" ht="20.100000000000001" customHeight="1">
      <c r="B92" s="104"/>
      <c r="C92" s="104"/>
      <c r="D92" s="104"/>
      <c r="E92" s="104"/>
      <c r="F92" s="104"/>
      <c r="G92" s="108"/>
      <c r="H92" s="106"/>
      <c r="T92" s="75"/>
      <c r="U92" s="75"/>
      <c r="V92" s="75"/>
      <c r="W92" s="75"/>
      <c r="X92" s="75"/>
      <c r="Y92" s="75"/>
      <c r="Z92" s="75"/>
      <c r="AA92" s="75"/>
    </row>
    <row r="93" spans="2:27" s="93" customFormat="1" ht="20.100000000000001" customHeight="1">
      <c r="B93" s="104"/>
      <c r="C93" s="104"/>
      <c r="D93" s="104"/>
      <c r="E93" s="104"/>
      <c r="F93" s="104"/>
      <c r="G93" s="108"/>
      <c r="H93" s="106"/>
      <c r="T93" s="75"/>
      <c r="U93" s="75"/>
      <c r="V93" s="75"/>
      <c r="W93" s="75"/>
      <c r="X93" s="75"/>
      <c r="Y93" s="75"/>
      <c r="Z93" s="75"/>
      <c r="AA93" s="75"/>
    </row>
    <row r="94" spans="2:27" s="93" customFormat="1" ht="20.100000000000001" customHeight="1">
      <c r="B94" s="104"/>
      <c r="C94" s="104"/>
      <c r="D94" s="104"/>
      <c r="E94" s="104"/>
      <c r="F94" s="104"/>
      <c r="G94" s="108"/>
      <c r="H94" s="106"/>
      <c r="T94" s="75"/>
      <c r="U94" s="75"/>
      <c r="V94" s="75"/>
      <c r="W94" s="75"/>
      <c r="X94" s="75"/>
      <c r="Y94" s="75"/>
      <c r="Z94" s="75"/>
      <c r="AA94" s="75"/>
    </row>
    <row r="95" spans="2:27" s="93" customFormat="1" ht="20.100000000000001" customHeight="1">
      <c r="B95" s="104"/>
      <c r="C95" s="104"/>
      <c r="D95" s="104"/>
      <c r="E95" s="104"/>
      <c r="F95" s="104"/>
      <c r="G95" s="108"/>
      <c r="H95" s="106"/>
      <c r="T95" s="75"/>
      <c r="U95" s="75"/>
      <c r="V95" s="75"/>
      <c r="W95" s="75"/>
      <c r="X95" s="75"/>
      <c r="Y95" s="75"/>
      <c r="Z95" s="75"/>
      <c r="AA95" s="75"/>
    </row>
    <row r="96" spans="2:27" s="93" customFormat="1" ht="20.100000000000001" customHeight="1">
      <c r="B96" s="104"/>
      <c r="C96" s="104"/>
      <c r="D96" s="104"/>
      <c r="E96" s="104"/>
      <c r="F96" s="104"/>
      <c r="G96" s="108"/>
      <c r="H96" s="106"/>
      <c r="T96" s="75"/>
      <c r="U96" s="75"/>
      <c r="V96" s="75"/>
      <c r="W96" s="75"/>
      <c r="X96" s="75"/>
      <c r="Y96" s="75"/>
      <c r="Z96" s="75"/>
      <c r="AA96" s="75"/>
    </row>
    <row r="97" spans="2:27" s="93" customFormat="1" ht="20.100000000000001" customHeight="1">
      <c r="B97" s="104"/>
      <c r="C97" s="104"/>
      <c r="D97" s="104"/>
      <c r="E97" s="104"/>
      <c r="F97" s="104"/>
      <c r="G97" s="108"/>
      <c r="H97" s="106"/>
      <c r="T97" s="75"/>
      <c r="U97" s="75"/>
      <c r="V97" s="75"/>
      <c r="W97" s="75"/>
      <c r="X97" s="75"/>
      <c r="Y97" s="75"/>
      <c r="Z97" s="75"/>
      <c r="AA97" s="75"/>
    </row>
    <row r="98" spans="2:27" s="93" customFormat="1" ht="20.100000000000001" customHeight="1">
      <c r="B98" s="104"/>
      <c r="C98" s="104"/>
      <c r="D98" s="104"/>
      <c r="E98" s="104"/>
      <c r="F98" s="104"/>
      <c r="G98" s="108"/>
      <c r="H98" s="106"/>
      <c r="T98" s="75"/>
      <c r="U98" s="75"/>
      <c r="V98" s="75"/>
      <c r="W98" s="75"/>
      <c r="X98" s="75"/>
      <c r="Y98" s="75"/>
      <c r="Z98" s="75"/>
      <c r="AA98" s="75"/>
    </row>
    <row r="99" spans="2:27" s="93" customFormat="1" ht="20.100000000000001" customHeight="1">
      <c r="B99" s="104"/>
      <c r="C99" s="104"/>
      <c r="D99" s="104"/>
      <c r="E99" s="104"/>
      <c r="F99" s="104"/>
      <c r="G99" s="108"/>
      <c r="H99" s="106"/>
      <c r="T99" s="75"/>
      <c r="U99" s="75"/>
      <c r="V99" s="75"/>
      <c r="W99" s="75"/>
      <c r="X99" s="75"/>
      <c r="Y99" s="75"/>
      <c r="Z99" s="75"/>
      <c r="AA99" s="75"/>
    </row>
    <row r="100" spans="2:27" s="93" customFormat="1" ht="20.100000000000001" customHeight="1">
      <c r="B100" s="104"/>
      <c r="C100" s="104"/>
      <c r="D100" s="104"/>
      <c r="E100" s="104"/>
      <c r="F100" s="104"/>
      <c r="G100" s="108"/>
      <c r="H100" s="106"/>
      <c r="T100" s="75"/>
      <c r="U100" s="75"/>
      <c r="V100" s="75"/>
      <c r="W100" s="75"/>
      <c r="X100" s="75"/>
      <c r="Y100" s="75"/>
      <c r="Z100" s="75"/>
      <c r="AA100" s="75"/>
    </row>
    <row r="101" spans="2:27" s="93" customFormat="1" ht="20.100000000000001" customHeight="1">
      <c r="B101" s="104"/>
      <c r="C101" s="104"/>
      <c r="D101" s="104"/>
      <c r="E101" s="104"/>
      <c r="F101" s="104"/>
      <c r="G101" s="108"/>
      <c r="H101" s="106"/>
      <c r="T101" s="75"/>
      <c r="U101" s="75"/>
      <c r="V101" s="75"/>
      <c r="W101" s="75"/>
      <c r="X101" s="75"/>
      <c r="Y101" s="75"/>
      <c r="Z101" s="75"/>
      <c r="AA101" s="75"/>
    </row>
    <row r="102" spans="2:27" s="93" customFormat="1">
      <c r="B102" s="104"/>
      <c r="C102" s="104"/>
      <c r="D102" s="104"/>
      <c r="E102" s="104"/>
      <c r="F102" s="104"/>
      <c r="G102" s="108"/>
      <c r="H102" s="106"/>
      <c r="T102" s="75"/>
      <c r="U102" s="75"/>
      <c r="V102" s="75"/>
      <c r="W102" s="75"/>
      <c r="X102" s="75"/>
      <c r="Y102" s="75"/>
      <c r="Z102" s="75"/>
      <c r="AA102" s="75"/>
    </row>
    <row r="103" spans="2:27" s="93" customFormat="1">
      <c r="B103" s="104"/>
      <c r="C103" s="104"/>
      <c r="D103" s="104"/>
      <c r="E103" s="104"/>
      <c r="F103" s="104"/>
      <c r="G103" s="108"/>
      <c r="H103" s="106"/>
      <c r="T103" s="75"/>
      <c r="U103" s="75"/>
      <c r="V103" s="75"/>
      <c r="W103" s="75"/>
      <c r="X103" s="75"/>
      <c r="Y103" s="75"/>
      <c r="Z103" s="75"/>
      <c r="AA103" s="75"/>
    </row>
    <row r="104" spans="2:27" s="93" customFormat="1">
      <c r="B104" s="104"/>
      <c r="C104" s="104"/>
      <c r="D104" s="104"/>
      <c r="E104" s="104"/>
      <c r="F104" s="104"/>
      <c r="G104" s="108"/>
      <c r="H104" s="106"/>
      <c r="T104" s="75"/>
      <c r="U104" s="75"/>
      <c r="V104" s="75"/>
      <c r="W104" s="75"/>
      <c r="X104" s="75"/>
      <c r="Y104" s="75"/>
      <c r="Z104" s="75"/>
      <c r="AA104" s="75"/>
    </row>
    <row r="105" spans="2:27" s="93" customFormat="1">
      <c r="B105" s="104"/>
      <c r="C105" s="104"/>
      <c r="D105" s="104"/>
      <c r="E105" s="104"/>
      <c r="F105" s="104"/>
      <c r="G105" s="108"/>
      <c r="H105" s="106"/>
      <c r="T105" s="75"/>
      <c r="U105" s="75"/>
      <c r="V105" s="75"/>
      <c r="W105" s="75"/>
      <c r="X105" s="75"/>
      <c r="Y105" s="75"/>
      <c r="Z105" s="75"/>
      <c r="AA105" s="75"/>
    </row>
    <row r="106" spans="2:27" s="93" customFormat="1">
      <c r="B106" s="104"/>
      <c r="C106" s="104"/>
      <c r="D106" s="104"/>
      <c r="E106" s="104"/>
      <c r="F106" s="104"/>
      <c r="G106" s="108"/>
      <c r="H106" s="106"/>
      <c r="T106" s="75"/>
      <c r="U106" s="75"/>
      <c r="V106" s="75"/>
      <c r="W106" s="75"/>
      <c r="X106" s="75"/>
      <c r="Y106" s="75"/>
      <c r="Z106" s="75"/>
      <c r="AA106" s="75"/>
    </row>
    <row r="107" spans="2:27" s="93" customFormat="1">
      <c r="B107" s="104"/>
      <c r="C107" s="104"/>
      <c r="D107" s="104"/>
      <c r="E107" s="104"/>
      <c r="F107" s="104"/>
      <c r="G107" s="108"/>
      <c r="H107" s="106"/>
      <c r="T107" s="75"/>
      <c r="U107" s="75"/>
      <c r="V107" s="75"/>
      <c r="W107" s="75"/>
      <c r="X107" s="75"/>
      <c r="Y107" s="75"/>
      <c r="Z107" s="75"/>
      <c r="AA107" s="75"/>
    </row>
    <row r="108" spans="2:27" s="93" customFormat="1">
      <c r="B108" s="104"/>
      <c r="C108" s="104"/>
      <c r="D108" s="104"/>
      <c r="E108" s="104"/>
      <c r="F108" s="104"/>
      <c r="G108" s="108"/>
      <c r="H108" s="106"/>
      <c r="T108" s="75"/>
      <c r="U108" s="75"/>
      <c r="V108" s="75"/>
      <c r="W108" s="75"/>
      <c r="X108" s="75"/>
      <c r="Y108" s="75"/>
      <c r="Z108" s="75"/>
      <c r="AA108" s="75"/>
    </row>
    <row r="109" spans="2:27" s="93" customFormat="1">
      <c r="B109" s="104"/>
      <c r="C109" s="104"/>
      <c r="D109" s="104"/>
      <c r="E109" s="104"/>
      <c r="F109" s="104"/>
      <c r="G109" s="108"/>
      <c r="H109" s="106"/>
      <c r="T109" s="75"/>
      <c r="U109" s="75"/>
      <c r="V109" s="75"/>
      <c r="W109" s="75"/>
      <c r="X109" s="75"/>
      <c r="Y109" s="75"/>
      <c r="Z109" s="75"/>
      <c r="AA109" s="75"/>
    </row>
    <row r="110" spans="2:27" s="93" customFormat="1">
      <c r="B110" s="104"/>
      <c r="C110" s="104"/>
      <c r="D110" s="104"/>
      <c r="E110" s="104"/>
      <c r="F110" s="104"/>
      <c r="G110" s="108"/>
      <c r="H110" s="106"/>
      <c r="T110" s="75"/>
      <c r="U110" s="75"/>
      <c r="V110" s="75"/>
      <c r="W110" s="75"/>
      <c r="X110" s="75"/>
      <c r="Y110" s="75"/>
      <c r="Z110" s="75"/>
      <c r="AA110" s="75"/>
    </row>
    <row r="111" spans="2:27" s="93" customFormat="1">
      <c r="B111" s="104"/>
      <c r="C111" s="104"/>
      <c r="D111" s="104"/>
      <c r="E111" s="104"/>
      <c r="F111" s="104"/>
      <c r="G111" s="108"/>
      <c r="H111" s="106"/>
      <c r="T111" s="75"/>
      <c r="U111" s="75"/>
      <c r="V111" s="75"/>
      <c r="W111" s="75"/>
      <c r="X111" s="75"/>
      <c r="Y111" s="75"/>
      <c r="Z111" s="75"/>
      <c r="AA111" s="75"/>
    </row>
    <row r="112" spans="2:27" s="93" customFormat="1">
      <c r="B112" s="104"/>
      <c r="C112" s="104"/>
      <c r="D112" s="104"/>
      <c r="E112" s="104"/>
      <c r="F112" s="104"/>
      <c r="G112" s="108"/>
      <c r="H112" s="106"/>
      <c r="T112" s="75"/>
      <c r="U112" s="75"/>
      <c r="V112" s="75"/>
      <c r="W112" s="75"/>
      <c r="X112" s="75"/>
      <c r="Y112" s="75"/>
      <c r="Z112" s="75"/>
      <c r="AA112" s="75"/>
    </row>
    <row r="113" spans="2:27" s="93" customFormat="1">
      <c r="B113" s="104"/>
      <c r="C113" s="104"/>
      <c r="D113" s="104"/>
      <c r="E113" s="104"/>
      <c r="F113" s="104"/>
      <c r="G113" s="108"/>
      <c r="H113" s="106"/>
      <c r="T113" s="75"/>
      <c r="U113" s="75"/>
      <c r="V113" s="75"/>
      <c r="W113" s="75"/>
      <c r="X113" s="75"/>
      <c r="Y113" s="75"/>
      <c r="Z113" s="75"/>
      <c r="AA113" s="75"/>
    </row>
    <row r="114" spans="2:27" s="93" customFormat="1">
      <c r="B114" s="104"/>
      <c r="C114" s="104"/>
      <c r="D114" s="104"/>
      <c r="E114" s="104"/>
      <c r="F114" s="104"/>
      <c r="G114" s="108"/>
      <c r="H114" s="106"/>
      <c r="T114" s="75"/>
      <c r="U114" s="75"/>
      <c r="V114" s="75"/>
      <c r="W114" s="75"/>
      <c r="X114" s="75"/>
      <c r="Y114" s="75"/>
      <c r="Z114" s="75"/>
      <c r="AA114" s="75"/>
    </row>
    <row r="115" spans="2:27" s="93" customFormat="1">
      <c r="B115" s="104"/>
      <c r="C115" s="104"/>
      <c r="D115" s="104"/>
      <c r="E115" s="104"/>
      <c r="F115" s="104"/>
      <c r="G115" s="108"/>
      <c r="H115" s="106"/>
      <c r="T115" s="75"/>
      <c r="U115" s="75"/>
      <c r="V115" s="75"/>
      <c r="W115" s="75"/>
      <c r="X115" s="75"/>
      <c r="Y115" s="75"/>
      <c r="Z115" s="75"/>
      <c r="AA115" s="75"/>
    </row>
    <row r="116" spans="2:27" s="93" customFormat="1">
      <c r="B116" s="104"/>
      <c r="C116" s="104"/>
      <c r="D116" s="104"/>
      <c r="E116" s="104"/>
      <c r="F116" s="104"/>
      <c r="G116" s="108"/>
      <c r="H116" s="106"/>
      <c r="T116" s="75"/>
      <c r="U116" s="75"/>
      <c r="V116" s="75"/>
      <c r="W116" s="75"/>
      <c r="X116" s="75"/>
      <c r="Y116" s="75"/>
      <c r="Z116" s="75"/>
      <c r="AA116" s="75"/>
    </row>
    <row r="117" spans="2:27" s="93" customFormat="1">
      <c r="B117" s="104"/>
      <c r="C117" s="104"/>
      <c r="D117" s="104"/>
      <c r="E117" s="104"/>
      <c r="F117" s="104"/>
      <c r="G117" s="108"/>
      <c r="H117" s="106"/>
      <c r="T117" s="75"/>
      <c r="U117" s="75"/>
      <c r="V117" s="75"/>
      <c r="W117" s="75"/>
      <c r="X117" s="75"/>
      <c r="Y117" s="75"/>
      <c r="Z117" s="75"/>
      <c r="AA117" s="75"/>
    </row>
    <row r="118" spans="2:27" s="93" customFormat="1">
      <c r="B118" s="104"/>
      <c r="C118" s="104"/>
      <c r="D118" s="104"/>
      <c r="E118" s="104"/>
      <c r="F118" s="104"/>
      <c r="G118" s="108"/>
      <c r="H118" s="106"/>
      <c r="T118" s="75"/>
      <c r="U118" s="75"/>
      <c r="V118" s="75"/>
      <c r="W118" s="75"/>
      <c r="X118" s="75"/>
      <c r="Y118" s="75"/>
      <c r="Z118" s="75"/>
      <c r="AA118" s="75"/>
    </row>
    <row r="119" spans="2:27" s="93" customFormat="1">
      <c r="B119" s="104"/>
      <c r="C119" s="104"/>
      <c r="D119" s="104"/>
      <c r="E119" s="104"/>
      <c r="F119" s="104"/>
      <c r="G119" s="108"/>
      <c r="H119" s="106"/>
      <c r="T119" s="75"/>
      <c r="U119" s="75"/>
      <c r="V119" s="75"/>
      <c r="W119" s="75"/>
      <c r="X119" s="75"/>
      <c r="Y119" s="75"/>
      <c r="Z119" s="75"/>
      <c r="AA119" s="75"/>
    </row>
    <row r="120" spans="2:27" s="93" customFormat="1">
      <c r="B120" s="104"/>
      <c r="C120" s="104"/>
      <c r="D120" s="104"/>
      <c r="E120" s="104"/>
      <c r="F120" s="104"/>
      <c r="G120" s="108"/>
      <c r="H120" s="106"/>
      <c r="T120" s="75"/>
      <c r="U120" s="75"/>
      <c r="V120" s="75"/>
      <c r="W120" s="75"/>
      <c r="X120" s="75"/>
      <c r="Y120" s="75"/>
      <c r="Z120" s="75"/>
      <c r="AA120" s="75"/>
    </row>
    <row r="121" spans="2:27" s="93" customFormat="1">
      <c r="B121" s="104"/>
      <c r="C121" s="104"/>
      <c r="D121" s="104"/>
      <c r="E121" s="104"/>
      <c r="F121" s="104"/>
      <c r="G121" s="108"/>
      <c r="H121" s="106"/>
      <c r="T121" s="75"/>
      <c r="U121" s="75"/>
      <c r="V121" s="75"/>
      <c r="W121" s="75"/>
      <c r="X121" s="75"/>
      <c r="Y121" s="75"/>
      <c r="Z121" s="75"/>
      <c r="AA121" s="75"/>
    </row>
    <row r="122" spans="2:27" s="93" customFormat="1">
      <c r="B122" s="104"/>
      <c r="C122" s="104"/>
      <c r="D122" s="104"/>
      <c r="E122" s="104"/>
      <c r="F122" s="104"/>
      <c r="G122" s="108"/>
      <c r="H122" s="106"/>
      <c r="T122" s="75"/>
      <c r="U122" s="75"/>
      <c r="V122" s="75"/>
      <c r="W122" s="75"/>
      <c r="X122" s="75"/>
      <c r="Y122" s="75"/>
      <c r="Z122" s="75"/>
      <c r="AA122" s="75"/>
    </row>
    <row r="123" spans="2:27" s="93" customFormat="1">
      <c r="B123" s="104"/>
      <c r="C123" s="104"/>
      <c r="D123" s="104"/>
      <c r="E123" s="104"/>
      <c r="F123" s="104"/>
      <c r="G123" s="108"/>
      <c r="H123" s="106"/>
      <c r="T123" s="75"/>
      <c r="U123" s="75"/>
      <c r="V123" s="75"/>
      <c r="W123" s="75"/>
      <c r="X123" s="75"/>
      <c r="Y123" s="75"/>
      <c r="Z123" s="75"/>
      <c r="AA123" s="75"/>
    </row>
    <row r="124" spans="2:27" s="93" customFormat="1">
      <c r="B124" s="104"/>
      <c r="C124" s="104"/>
      <c r="D124" s="104"/>
      <c r="E124" s="104"/>
      <c r="F124" s="104"/>
      <c r="G124" s="108"/>
      <c r="H124" s="106"/>
      <c r="T124" s="75"/>
      <c r="U124" s="75"/>
      <c r="V124" s="75"/>
      <c r="W124" s="75"/>
      <c r="X124" s="75"/>
      <c r="Y124" s="75"/>
      <c r="Z124" s="75"/>
      <c r="AA124" s="75"/>
    </row>
    <row r="125" spans="2:27" s="93" customFormat="1">
      <c r="B125" s="104"/>
      <c r="C125" s="104"/>
      <c r="D125" s="104"/>
      <c r="E125" s="104"/>
      <c r="F125" s="104"/>
      <c r="G125" s="108"/>
      <c r="H125" s="106"/>
      <c r="T125" s="75"/>
      <c r="U125" s="75"/>
      <c r="V125" s="75"/>
      <c r="W125" s="75"/>
      <c r="X125" s="75"/>
      <c r="Y125" s="75"/>
      <c r="Z125" s="75"/>
      <c r="AA125" s="75"/>
    </row>
    <row r="126" spans="2:27" s="93" customFormat="1">
      <c r="B126" s="104"/>
      <c r="C126" s="104"/>
      <c r="D126" s="104"/>
      <c r="E126" s="104"/>
      <c r="F126" s="104"/>
      <c r="G126" s="108"/>
      <c r="H126" s="106"/>
      <c r="T126" s="75"/>
      <c r="U126" s="75"/>
      <c r="V126" s="75"/>
      <c r="W126" s="75"/>
      <c r="X126" s="75"/>
      <c r="Y126" s="75"/>
      <c r="Z126" s="75"/>
      <c r="AA126" s="75"/>
    </row>
    <row r="127" spans="2:27" s="93" customFormat="1">
      <c r="B127" s="104"/>
      <c r="C127" s="104"/>
      <c r="D127" s="104"/>
      <c r="E127" s="104"/>
      <c r="F127" s="104"/>
      <c r="G127" s="108"/>
      <c r="H127" s="106"/>
      <c r="T127" s="75"/>
      <c r="U127" s="75"/>
      <c r="V127" s="75"/>
      <c r="W127" s="75"/>
      <c r="X127" s="75"/>
      <c r="Y127" s="75"/>
      <c r="Z127" s="75"/>
      <c r="AA127" s="75"/>
    </row>
    <row r="128" spans="2:27" s="93" customFormat="1">
      <c r="B128" s="104"/>
      <c r="C128" s="104"/>
      <c r="D128" s="104"/>
      <c r="E128" s="104"/>
      <c r="F128" s="104"/>
      <c r="G128" s="108"/>
      <c r="H128" s="106"/>
      <c r="T128" s="75"/>
      <c r="U128" s="75"/>
      <c r="V128" s="75"/>
      <c r="W128" s="75"/>
      <c r="X128" s="75"/>
      <c r="Y128" s="75"/>
      <c r="Z128" s="75"/>
      <c r="AA128" s="75"/>
    </row>
    <row r="129" spans="2:27" s="93" customFormat="1">
      <c r="B129" s="104"/>
      <c r="C129" s="104"/>
      <c r="D129" s="104"/>
      <c r="E129" s="104"/>
      <c r="F129" s="104"/>
      <c r="G129" s="108"/>
      <c r="H129" s="106"/>
      <c r="T129" s="75"/>
      <c r="U129" s="75"/>
      <c r="V129" s="75"/>
      <c r="W129" s="75"/>
      <c r="X129" s="75"/>
      <c r="Y129" s="75"/>
      <c r="Z129" s="75"/>
      <c r="AA129" s="75"/>
    </row>
    <row r="130" spans="2:27" s="93" customFormat="1">
      <c r="B130" s="104"/>
      <c r="C130" s="104"/>
      <c r="D130" s="104"/>
      <c r="E130" s="104"/>
      <c r="F130" s="104"/>
      <c r="G130" s="108"/>
      <c r="H130" s="106"/>
      <c r="T130" s="75"/>
      <c r="U130" s="75"/>
      <c r="V130" s="75"/>
      <c r="W130" s="75"/>
      <c r="X130" s="75"/>
      <c r="Y130" s="75"/>
      <c r="Z130" s="75"/>
      <c r="AA130" s="75"/>
    </row>
    <row r="131" spans="2:27" s="93" customFormat="1">
      <c r="B131" s="104"/>
      <c r="C131" s="104"/>
      <c r="D131" s="104"/>
      <c r="E131" s="104"/>
      <c r="F131" s="104"/>
      <c r="G131" s="108"/>
      <c r="H131" s="106"/>
      <c r="T131" s="75"/>
      <c r="U131" s="75"/>
      <c r="V131" s="75"/>
      <c r="W131" s="75"/>
      <c r="X131" s="75"/>
      <c r="Y131" s="75"/>
      <c r="Z131" s="75"/>
      <c r="AA131" s="75"/>
    </row>
    <row r="132" spans="2:27" s="93" customFormat="1">
      <c r="B132" s="104"/>
      <c r="C132" s="104"/>
      <c r="D132" s="104"/>
      <c r="E132" s="104"/>
      <c r="F132" s="104"/>
      <c r="G132" s="108"/>
      <c r="H132" s="106"/>
      <c r="T132" s="75"/>
      <c r="U132" s="75"/>
      <c r="V132" s="75"/>
      <c r="W132" s="75"/>
      <c r="X132" s="75"/>
      <c r="Y132" s="75"/>
      <c r="Z132" s="75"/>
      <c r="AA132" s="75"/>
    </row>
    <row r="133" spans="2:27" s="93" customFormat="1">
      <c r="B133" s="104"/>
      <c r="C133" s="104"/>
      <c r="D133" s="104"/>
      <c r="E133" s="104"/>
      <c r="F133" s="104"/>
      <c r="G133" s="108"/>
      <c r="H133" s="106"/>
      <c r="T133" s="75"/>
      <c r="U133" s="75"/>
      <c r="V133" s="75"/>
      <c r="W133" s="75"/>
      <c r="X133" s="75"/>
      <c r="Y133" s="75"/>
      <c r="Z133" s="75"/>
      <c r="AA133" s="75"/>
    </row>
    <row r="134" spans="2:27" s="93" customFormat="1">
      <c r="B134" s="104"/>
      <c r="C134" s="104"/>
      <c r="D134" s="104"/>
      <c r="E134" s="104"/>
      <c r="F134" s="104"/>
      <c r="G134" s="108"/>
      <c r="H134" s="106"/>
      <c r="T134" s="75"/>
      <c r="U134" s="75"/>
      <c r="V134" s="75"/>
      <c r="W134" s="75"/>
      <c r="X134" s="75"/>
      <c r="Y134" s="75"/>
      <c r="Z134" s="75"/>
      <c r="AA134" s="75"/>
    </row>
    <row r="135" spans="2:27" s="93" customFormat="1">
      <c r="B135" s="104"/>
      <c r="C135" s="104"/>
      <c r="D135" s="104"/>
      <c r="E135" s="104"/>
      <c r="F135" s="104"/>
      <c r="G135" s="108"/>
      <c r="H135" s="106"/>
      <c r="T135" s="75"/>
      <c r="U135" s="75"/>
      <c r="V135" s="75"/>
      <c r="W135" s="75"/>
      <c r="X135" s="75"/>
      <c r="Y135" s="75"/>
      <c r="Z135" s="75"/>
      <c r="AA135" s="75"/>
    </row>
    <row r="136" spans="2:27" s="93" customFormat="1">
      <c r="B136" s="104"/>
      <c r="C136" s="104"/>
      <c r="D136" s="104"/>
      <c r="E136" s="104"/>
      <c r="F136" s="104"/>
      <c r="G136" s="108"/>
      <c r="H136" s="106"/>
      <c r="T136" s="75"/>
      <c r="U136" s="75"/>
      <c r="V136" s="75"/>
      <c r="W136" s="75"/>
      <c r="X136" s="75"/>
      <c r="Y136" s="75"/>
      <c r="Z136" s="75"/>
      <c r="AA136" s="75"/>
    </row>
    <row r="137" spans="2:27" s="93" customFormat="1">
      <c r="B137" s="104"/>
      <c r="C137" s="104"/>
      <c r="D137" s="104"/>
      <c r="E137" s="104"/>
      <c r="F137" s="104"/>
      <c r="G137" s="108"/>
      <c r="H137" s="106"/>
      <c r="T137" s="75"/>
      <c r="U137" s="75"/>
      <c r="V137" s="75"/>
      <c r="W137" s="75"/>
      <c r="X137" s="75"/>
      <c r="Y137" s="75"/>
      <c r="Z137" s="75"/>
      <c r="AA137" s="75"/>
    </row>
    <row r="138" spans="2:27" s="93" customFormat="1">
      <c r="B138" s="104"/>
      <c r="C138" s="104"/>
      <c r="D138" s="104"/>
      <c r="E138" s="104"/>
      <c r="F138" s="104"/>
      <c r="G138" s="108"/>
      <c r="H138" s="106"/>
      <c r="T138" s="75"/>
      <c r="U138" s="75"/>
      <c r="V138" s="75"/>
      <c r="W138" s="75"/>
      <c r="X138" s="75"/>
      <c r="Y138" s="75"/>
      <c r="Z138" s="75"/>
      <c r="AA138" s="75"/>
    </row>
    <row r="139" spans="2:27" s="93" customFormat="1">
      <c r="B139" s="104"/>
      <c r="C139" s="104"/>
      <c r="D139" s="104"/>
      <c r="E139" s="104"/>
      <c r="F139" s="104"/>
      <c r="G139" s="108"/>
      <c r="H139" s="106"/>
      <c r="T139" s="75"/>
      <c r="U139" s="75"/>
      <c r="V139" s="75"/>
      <c r="W139" s="75"/>
      <c r="X139" s="75"/>
      <c r="Y139" s="75"/>
      <c r="Z139" s="75"/>
      <c r="AA139" s="75"/>
    </row>
    <row r="140" spans="2:27" s="93" customFormat="1">
      <c r="B140" s="104"/>
      <c r="C140" s="104"/>
      <c r="D140" s="104"/>
      <c r="E140" s="104"/>
      <c r="F140" s="104"/>
      <c r="G140" s="108"/>
      <c r="H140" s="106"/>
      <c r="T140" s="75"/>
      <c r="U140" s="75"/>
      <c r="V140" s="75"/>
      <c r="W140" s="75"/>
      <c r="X140" s="75"/>
      <c r="Y140" s="75"/>
      <c r="Z140" s="75"/>
      <c r="AA140" s="75"/>
    </row>
    <row r="141" spans="2:27" s="93" customFormat="1">
      <c r="B141" s="104"/>
      <c r="C141" s="104"/>
      <c r="D141" s="104"/>
      <c r="E141" s="104"/>
      <c r="F141" s="104"/>
      <c r="G141" s="108"/>
      <c r="H141" s="106"/>
      <c r="T141" s="75"/>
      <c r="U141" s="75"/>
      <c r="V141" s="75"/>
      <c r="W141" s="75"/>
      <c r="X141" s="75"/>
      <c r="Y141" s="75"/>
      <c r="Z141" s="75"/>
      <c r="AA141" s="75"/>
    </row>
    <row r="142" spans="2:27" s="93" customFormat="1">
      <c r="B142" s="104"/>
      <c r="C142" s="104"/>
      <c r="D142" s="104"/>
      <c r="E142" s="104"/>
      <c r="F142" s="104"/>
      <c r="G142" s="108"/>
      <c r="H142" s="106"/>
      <c r="T142" s="75"/>
      <c r="U142" s="75"/>
      <c r="V142" s="75"/>
      <c r="W142" s="75"/>
      <c r="X142" s="75"/>
      <c r="Y142" s="75"/>
      <c r="Z142" s="75"/>
      <c r="AA142" s="75"/>
    </row>
    <row r="143" spans="2:27" s="93" customFormat="1">
      <c r="B143" s="104"/>
      <c r="C143" s="104"/>
      <c r="D143" s="104"/>
      <c r="E143" s="104"/>
      <c r="F143" s="104"/>
      <c r="G143" s="108"/>
      <c r="H143" s="106"/>
      <c r="T143" s="75"/>
      <c r="U143" s="75"/>
      <c r="V143" s="75"/>
      <c r="W143" s="75"/>
      <c r="X143" s="75"/>
      <c r="Y143" s="75"/>
      <c r="Z143" s="75"/>
      <c r="AA143" s="75"/>
    </row>
    <row r="144" spans="2:27" s="93" customFormat="1">
      <c r="B144" s="104"/>
      <c r="C144" s="104"/>
      <c r="D144" s="104"/>
      <c r="E144" s="104"/>
      <c r="F144" s="104"/>
      <c r="G144" s="108"/>
      <c r="H144" s="106"/>
      <c r="T144" s="75"/>
      <c r="U144" s="75"/>
      <c r="V144" s="75"/>
      <c r="W144" s="75"/>
      <c r="X144" s="75"/>
      <c r="Y144" s="75"/>
      <c r="Z144" s="75"/>
      <c r="AA144" s="75"/>
    </row>
    <row r="145" spans="2:27" s="93" customFormat="1">
      <c r="B145" s="104"/>
      <c r="C145" s="104"/>
      <c r="D145" s="104"/>
      <c r="E145" s="104"/>
      <c r="F145" s="104"/>
      <c r="G145" s="108"/>
      <c r="H145" s="106"/>
      <c r="T145" s="75"/>
      <c r="U145" s="75"/>
      <c r="V145" s="75"/>
      <c r="W145" s="75"/>
      <c r="X145" s="75"/>
      <c r="Y145" s="75"/>
      <c r="Z145" s="75"/>
      <c r="AA145" s="75"/>
    </row>
    <row r="146" spans="2:27" s="93" customFormat="1">
      <c r="B146" s="104"/>
      <c r="C146" s="104"/>
      <c r="D146" s="104"/>
      <c r="E146" s="104"/>
      <c r="F146" s="104"/>
      <c r="G146" s="108"/>
      <c r="H146" s="106"/>
      <c r="T146" s="75"/>
      <c r="U146" s="75"/>
      <c r="V146" s="75"/>
      <c r="W146" s="75"/>
      <c r="X146" s="75"/>
      <c r="Y146" s="75"/>
      <c r="Z146" s="75"/>
      <c r="AA146" s="75"/>
    </row>
    <row r="147" spans="2:27" s="93" customFormat="1">
      <c r="B147" s="104"/>
      <c r="C147" s="104"/>
      <c r="D147" s="104"/>
      <c r="E147" s="104"/>
      <c r="F147" s="104"/>
      <c r="G147" s="108"/>
      <c r="H147" s="106"/>
      <c r="T147" s="75"/>
      <c r="U147" s="75"/>
      <c r="V147" s="75"/>
      <c r="W147" s="75"/>
      <c r="X147" s="75"/>
      <c r="Y147" s="75"/>
      <c r="Z147" s="75"/>
      <c r="AA147" s="75"/>
    </row>
    <row r="148" spans="2:27" s="93" customFormat="1">
      <c r="B148" s="104"/>
      <c r="C148" s="104"/>
      <c r="D148" s="104"/>
      <c r="E148" s="104"/>
      <c r="F148" s="104"/>
      <c r="G148" s="108"/>
      <c r="H148" s="106"/>
      <c r="T148" s="75"/>
      <c r="U148" s="75"/>
      <c r="V148" s="75"/>
      <c r="W148" s="75"/>
      <c r="X148" s="75"/>
      <c r="Y148" s="75"/>
      <c r="Z148" s="75"/>
      <c r="AA148" s="75"/>
    </row>
    <row r="149" spans="2:27" s="93" customFormat="1">
      <c r="B149" s="104"/>
      <c r="C149" s="104"/>
      <c r="D149" s="104"/>
      <c r="E149" s="104"/>
      <c r="F149" s="104"/>
      <c r="G149" s="108"/>
      <c r="H149" s="106"/>
      <c r="T149" s="75"/>
      <c r="U149" s="75"/>
      <c r="V149" s="75"/>
      <c r="W149" s="75"/>
      <c r="X149" s="75"/>
      <c r="Y149" s="75"/>
      <c r="Z149" s="75"/>
      <c r="AA149" s="75"/>
    </row>
    <row r="150" spans="2:27" s="93" customFormat="1">
      <c r="B150" s="104"/>
      <c r="C150" s="104"/>
      <c r="D150" s="104"/>
      <c r="E150" s="104"/>
      <c r="F150" s="104"/>
      <c r="G150" s="108"/>
      <c r="H150" s="106"/>
      <c r="T150" s="75"/>
      <c r="U150" s="75"/>
      <c r="V150" s="75"/>
      <c r="W150" s="75"/>
      <c r="X150" s="75"/>
      <c r="Y150" s="75"/>
      <c r="Z150" s="75"/>
      <c r="AA150" s="75"/>
    </row>
    <row r="151" spans="2:27" s="93" customFormat="1">
      <c r="B151" s="104"/>
      <c r="C151" s="104"/>
      <c r="D151" s="104"/>
      <c r="E151" s="104"/>
      <c r="F151" s="104"/>
      <c r="G151" s="108"/>
      <c r="H151" s="106"/>
      <c r="T151" s="75"/>
      <c r="U151" s="75"/>
      <c r="V151" s="75"/>
      <c r="W151" s="75"/>
      <c r="X151" s="75"/>
      <c r="Y151" s="75"/>
      <c r="Z151" s="75"/>
      <c r="AA151" s="75"/>
    </row>
    <row r="152" spans="2:27" s="93" customFormat="1">
      <c r="B152" s="104"/>
      <c r="C152" s="104"/>
      <c r="D152" s="104"/>
      <c r="E152" s="104"/>
      <c r="F152" s="104"/>
      <c r="G152" s="108"/>
      <c r="H152" s="106"/>
      <c r="T152" s="75"/>
      <c r="U152" s="75"/>
      <c r="V152" s="75"/>
      <c r="W152" s="75"/>
      <c r="X152" s="75"/>
      <c r="Y152" s="75"/>
      <c r="Z152" s="75"/>
      <c r="AA152" s="75"/>
    </row>
    <row r="153" spans="2:27" s="93" customFormat="1">
      <c r="B153" s="104"/>
      <c r="C153" s="104"/>
      <c r="D153" s="104"/>
      <c r="E153" s="104"/>
      <c r="F153" s="104"/>
      <c r="G153" s="108"/>
      <c r="H153" s="106"/>
      <c r="T153" s="75"/>
      <c r="U153" s="75"/>
      <c r="V153" s="75"/>
      <c r="W153" s="75"/>
      <c r="X153" s="75"/>
      <c r="Y153" s="75"/>
      <c r="Z153" s="75"/>
      <c r="AA153" s="75"/>
    </row>
    <row r="154" spans="2:27" s="93" customFormat="1">
      <c r="B154" s="104"/>
      <c r="C154" s="104"/>
      <c r="D154" s="104"/>
      <c r="E154" s="104"/>
      <c r="F154" s="104"/>
      <c r="G154" s="108"/>
      <c r="H154" s="106"/>
      <c r="T154" s="75"/>
      <c r="U154" s="75"/>
      <c r="V154" s="75"/>
      <c r="W154" s="75"/>
      <c r="X154" s="75"/>
      <c r="Y154" s="75"/>
      <c r="Z154" s="75"/>
      <c r="AA154" s="75"/>
    </row>
    <row r="155" spans="2:27" s="93" customFormat="1">
      <c r="B155" s="104"/>
      <c r="C155" s="104"/>
      <c r="D155" s="104"/>
      <c r="E155" s="104"/>
      <c r="F155" s="104"/>
      <c r="G155" s="108"/>
      <c r="H155" s="106"/>
      <c r="T155" s="75"/>
      <c r="U155" s="75"/>
      <c r="V155" s="75"/>
      <c r="W155" s="75"/>
      <c r="X155" s="75"/>
      <c r="Y155" s="75"/>
      <c r="Z155" s="75"/>
      <c r="AA155" s="75"/>
    </row>
    <row r="156" spans="2:27" s="93" customFormat="1">
      <c r="B156" s="104"/>
      <c r="C156" s="104"/>
      <c r="D156" s="104"/>
      <c r="E156" s="104"/>
      <c r="F156" s="104"/>
      <c r="G156" s="108"/>
      <c r="H156" s="106"/>
      <c r="T156" s="75"/>
      <c r="U156" s="75"/>
      <c r="V156" s="75"/>
      <c r="W156" s="75"/>
      <c r="X156" s="75"/>
      <c r="Y156" s="75"/>
      <c r="Z156" s="75"/>
      <c r="AA156" s="75"/>
    </row>
    <row r="157" spans="2:27" s="93" customFormat="1">
      <c r="B157" s="104"/>
      <c r="C157" s="104"/>
      <c r="D157" s="104"/>
      <c r="E157" s="104"/>
      <c r="F157" s="104"/>
      <c r="G157" s="108"/>
      <c r="H157" s="106"/>
      <c r="T157" s="75"/>
      <c r="U157" s="75"/>
      <c r="V157" s="75"/>
      <c r="W157" s="75"/>
      <c r="X157" s="75"/>
      <c r="Y157" s="75"/>
      <c r="Z157" s="75"/>
      <c r="AA157" s="75"/>
    </row>
    <row r="158" spans="2:27" s="93" customFormat="1">
      <c r="B158" s="104"/>
      <c r="C158" s="104"/>
      <c r="D158" s="104"/>
      <c r="E158" s="104"/>
      <c r="F158" s="104"/>
      <c r="G158" s="108"/>
      <c r="H158" s="106"/>
      <c r="T158" s="75"/>
      <c r="U158" s="75"/>
      <c r="V158" s="75"/>
      <c r="W158" s="75"/>
      <c r="X158" s="75"/>
      <c r="Y158" s="75"/>
      <c r="Z158" s="75"/>
      <c r="AA158" s="75"/>
    </row>
    <row r="159" spans="2:27" s="93" customFormat="1">
      <c r="B159" s="104"/>
      <c r="C159" s="104"/>
      <c r="D159" s="104"/>
      <c r="E159" s="104"/>
      <c r="F159" s="104"/>
      <c r="G159" s="108"/>
      <c r="H159" s="106"/>
      <c r="T159" s="75"/>
      <c r="U159" s="75"/>
      <c r="V159" s="75"/>
      <c r="W159" s="75"/>
      <c r="X159" s="75"/>
      <c r="Y159" s="75"/>
      <c r="Z159" s="75"/>
      <c r="AA159" s="75"/>
    </row>
    <row r="160" spans="2:27" s="93" customFormat="1">
      <c r="B160" s="104"/>
      <c r="C160" s="104"/>
      <c r="D160" s="104"/>
      <c r="E160" s="104"/>
      <c r="F160" s="104"/>
      <c r="G160" s="108"/>
      <c r="H160" s="106"/>
      <c r="T160" s="75"/>
      <c r="U160" s="75"/>
      <c r="V160" s="75"/>
      <c r="W160" s="75"/>
      <c r="X160" s="75"/>
      <c r="Y160" s="75"/>
      <c r="Z160" s="75"/>
      <c r="AA160" s="75"/>
    </row>
    <row r="161" spans="2:27" s="93" customFormat="1">
      <c r="B161" s="104"/>
      <c r="C161" s="104"/>
      <c r="D161" s="104"/>
      <c r="E161" s="104"/>
      <c r="F161" s="104"/>
      <c r="G161" s="108"/>
      <c r="H161" s="106"/>
      <c r="T161" s="75"/>
      <c r="U161" s="75"/>
      <c r="V161" s="75"/>
      <c r="W161" s="75"/>
      <c r="X161" s="75"/>
      <c r="Y161" s="75"/>
      <c r="Z161" s="75"/>
      <c r="AA161" s="75"/>
    </row>
    <row r="162" spans="2:27" s="93" customFormat="1">
      <c r="B162" s="104"/>
      <c r="C162" s="104"/>
      <c r="D162" s="104"/>
      <c r="E162" s="104"/>
      <c r="F162" s="104"/>
      <c r="G162" s="108"/>
      <c r="H162" s="106"/>
      <c r="T162" s="75"/>
      <c r="U162" s="75"/>
      <c r="V162" s="75"/>
      <c r="W162" s="75"/>
      <c r="X162" s="75"/>
      <c r="Y162" s="75"/>
      <c r="Z162" s="75"/>
      <c r="AA162" s="75"/>
    </row>
    <row r="163" spans="2:27" s="93" customFormat="1">
      <c r="B163" s="104"/>
      <c r="C163" s="104"/>
      <c r="D163" s="104"/>
      <c r="E163" s="104"/>
      <c r="F163" s="104"/>
      <c r="G163" s="108"/>
      <c r="H163" s="106"/>
      <c r="T163" s="75"/>
      <c r="U163" s="75"/>
      <c r="V163" s="75"/>
      <c r="W163" s="75"/>
      <c r="X163" s="75"/>
      <c r="Y163" s="75"/>
      <c r="Z163" s="75"/>
      <c r="AA163" s="75"/>
    </row>
    <row r="164" spans="2:27" s="93" customFormat="1">
      <c r="B164" s="104"/>
      <c r="C164" s="104"/>
      <c r="D164" s="104"/>
      <c r="E164" s="104"/>
      <c r="F164" s="104"/>
      <c r="G164" s="108"/>
      <c r="H164" s="106"/>
      <c r="T164" s="75"/>
      <c r="U164" s="75"/>
      <c r="V164" s="75"/>
      <c r="W164" s="75"/>
      <c r="X164" s="75"/>
      <c r="Y164" s="75"/>
      <c r="Z164" s="75"/>
      <c r="AA164" s="75"/>
    </row>
    <row r="165" spans="2:27" s="93" customFormat="1">
      <c r="B165" s="104"/>
      <c r="C165" s="104"/>
      <c r="D165" s="104"/>
      <c r="E165" s="104"/>
      <c r="F165" s="104"/>
      <c r="G165" s="108"/>
      <c r="H165" s="106"/>
      <c r="T165" s="75"/>
      <c r="U165" s="75"/>
      <c r="V165" s="75"/>
      <c r="W165" s="75"/>
      <c r="X165" s="75"/>
      <c r="Y165" s="75"/>
      <c r="Z165" s="75"/>
      <c r="AA165" s="75"/>
    </row>
    <row r="166" spans="2:27" s="93" customFormat="1">
      <c r="B166" s="104"/>
      <c r="C166" s="104"/>
      <c r="D166" s="104"/>
      <c r="E166" s="104"/>
      <c r="F166" s="104"/>
      <c r="G166" s="108"/>
      <c r="H166" s="106"/>
      <c r="T166" s="75"/>
      <c r="U166" s="75"/>
      <c r="V166" s="75"/>
      <c r="W166" s="75"/>
      <c r="X166" s="75"/>
      <c r="Y166" s="75"/>
      <c r="Z166" s="75"/>
      <c r="AA166" s="75"/>
    </row>
    <row r="167" spans="2:27" s="93" customFormat="1">
      <c r="B167" s="104"/>
      <c r="C167" s="104"/>
      <c r="D167" s="104"/>
      <c r="E167" s="104"/>
      <c r="F167" s="104"/>
      <c r="G167" s="108"/>
      <c r="H167" s="106"/>
      <c r="T167" s="75"/>
      <c r="U167" s="75"/>
      <c r="V167" s="75"/>
      <c r="W167" s="75"/>
      <c r="X167" s="75"/>
      <c r="Y167" s="75"/>
      <c r="Z167" s="75"/>
      <c r="AA167" s="75"/>
    </row>
    <row r="168" spans="2:27" s="93" customFormat="1">
      <c r="B168" s="104"/>
      <c r="C168" s="104"/>
      <c r="D168" s="104"/>
      <c r="E168" s="104"/>
      <c r="F168" s="104"/>
      <c r="G168" s="108"/>
      <c r="H168" s="106"/>
      <c r="T168" s="75"/>
      <c r="U168" s="75"/>
      <c r="V168" s="75"/>
      <c r="W168" s="75"/>
      <c r="X168" s="75"/>
      <c r="Y168" s="75"/>
      <c r="Z168" s="75"/>
      <c r="AA168" s="75"/>
    </row>
    <row r="169" spans="2:27" s="93" customFormat="1">
      <c r="B169" s="104"/>
      <c r="C169" s="104"/>
      <c r="D169" s="104"/>
      <c r="E169" s="104"/>
      <c r="F169" s="104"/>
      <c r="G169" s="108"/>
      <c r="H169" s="106"/>
      <c r="T169" s="75"/>
      <c r="U169" s="75"/>
      <c r="V169" s="75"/>
      <c r="W169" s="75"/>
      <c r="X169" s="75"/>
      <c r="Y169" s="75"/>
      <c r="Z169" s="75"/>
      <c r="AA169" s="75"/>
    </row>
    <row r="170" spans="2:27" s="93" customFormat="1">
      <c r="B170" s="104"/>
      <c r="C170" s="104"/>
      <c r="D170" s="104"/>
      <c r="E170" s="104"/>
      <c r="F170" s="104"/>
      <c r="G170" s="108"/>
      <c r="H170" s="106"/>
      <c r="T170" s="75"/>
      <c r="U170" s="75"/>
      <c r="V170" s="75"/>
      <c r="W170" s="75"/>
      <c r="X170" s="75"/>
      <c r="Y170" s="75"/>
      <c r="Z170" s="75"/>
      <c r="AA170" s="75"/>
    </row>
    <row r="171" spans="2:27" s="93" customFormat="1">
      <c r="B171" s="104"/>
      <c r="C171" s="104"/>
      <c r="D171" s="104"/>
      <c r="E171" s="104"/>
      <c r="F171" s="104"/>
      <c r="G171" s="108"/>
      <c r="H171" s="106"/>
      <c r="T171" s="75"/>
      <c r="U171" s="75"/>
      <c r="V171" s="75"/>
      <c r="W171" s="75"/>
      <c r="X171" s="75"/>
      <c r="Y171" s="75"/>
      <c r="Z171" s="75"/>
      <c r="AA171" s="75"/>
    </row>
    <row r="172" spans="2:27" s="93" customFormat="1">
      <c r="B172" s="104"/>
      <c r="C172" s="104"/>
      <c r="D172" s="104"/>
      <c r="E172" s="104"/>
      <c r="F172" s="104"/>
      <c r="G172" s="108"/>
      <c r="H172" s="106"/>
      <c r="T172" s="75"/>
      <c r="U172" s="75"/>
      <c r="V172" s="75"/>
      <c r="W172" s="75"/>
      <c r="X172" s="75"/>
      <c r="Y172" s="75"/>
      <c r="Z172" s="75"/>
      <c r="AA172" s="75"/>
    </row>
    <row r="173" spans="2:27" s="93" customFormat="1">
      <c r="B173" s="104"/>
      <c r="C173" s="104"/>
      <c r="D173" s="104"/>
      <c r="E173" s="104"/>
      <c r="F173" s="104"/>
      <c r="G173" s="108"/>
      <c r="H173" s="106"/>
      <c r="T173" s="75"/>
      <c r="U173" s="75"/>
      <c r="V173" s="75"/>
      <c r="W173" s="75"/>
      <c r="X173" s="75"/>
      <c r="Y173" s="75"/>
      <c r="Z173" s="75"/>
      <c r="AA173" s="75"/>
    </row>
    <row r="174" spans="2:27" s="93" customFormat="1">
      <c r="B174" s="104"/>
      <c r="C174" s="104"/>
      <c r="D174" s="104"/>
      <c r="E174" s="104"/>
      <c r="F174" s="104"/>
      <c r="G174" s="108"/>
      <c r="H174" s="106"/>
      <c r="T174" s="75"/>
      <c r="U174" s="75"/>
      <c r="V174" s="75"/>
      <c r="W174" s="75"/>
      <c r="X174" s="75"/>
      <c r="Y174" s="75"/>
      <c r="Z174" s="75"/>
      <c r="AA174" s="75"/>
    </row>
    <row r="175" spans="2:27" s="93" customFormat="1">
      <c r="B175" s="104"/>
      <c r="C175" s="104"/>
      <c r="D175" s="104"/>
      <c r="E175" s="104"/>
      <c r="F175" s="104"/>
      <c r="G175" s="108"/>
      <c r="H175" s="106"/>
      <c r="T175" s="75"/>
      <c r="U175" s="75"/>
      <c r="V175" s="75"/>
      <c r="W175" s="75"/>
      <c r="X175" s="75"/>
      <c r="Y175" s="75"/>
      <c r="Z175" s="75"/>
      <c r="AA175" s="75"/>
    </row>
    <row r="176" spans="2:27" s="93" customFormat="1">
      <c r="B176" s="104"/>
      <c r="C176" s="104"/>
      <c r="D176" s="104"/>
      <c r="E176" s="104"/>
      <c r="F176" s="104"/>
      <c r="G176" s="108"/>
      <c r="H176" s="106"/>
      <c r="T176" s="75"/>
      <c r="U176" s="75"/>
      <c r="V176" s="75"/>
      <c r="W176" s="75"/>
      <c r="X176" s="75"/>
      <c r="Y176" s="75"/>
      <c r="Z176" s="75"/>
      <c r="AA176" s="75"/>
    </row>
    <row r="177" spans="2:27" s="93" customFormat="1">
      <c r="B177" s="104"/>
      <c r="C177" s="104"/>
      <c r="D177" s="104"/>
      <c r="E177" s="104"/>
      <c r="F177" s="104"/>
      <c r="G177" s="108"/>
      <c r="H177" s="106"/>
      <c r="T177" s="75"/>
      <c r="U177" s="75"/>
      <c r="V177" s="75"/>
      <c r="W177" s="75"/>
      <c r="X177" s="75"/>
      <c r="Y177" s="75"/>
      <c r="Z177" s="75"/>
      <c r="AA177" s="75"/>
    </row>
    <row r="178" spans="2:27" s="93" customFormat="1">
      <c r="B178" s="104"/>
      <c r="C178" s="104"/>
      <c r="D178" s="104"/>
      <c r="E178" s="104"/>
      <c r="F178" s="104"/>
      <c r="G178" s="108"/>
      <c r="H178" s="106"/>
      <c r="T178" s="75"/>
      <c r="U178" s="75"/>
      <c r="V178" s="75"/>
      <c r="W178" s="75"/>
      <c r="X178" s="75"/>
      <c r="Y178" s="75"/>
      <c r="Z178" s="75"/>
      <c r="AA178" s="75"/>
    </row>
    <row r="179" spans="2:27" s="93" customFormat="1">
      <c r="B179" s="104"/>
      <c r="C179" s="104"/>
      <c r="D179" s="104"/>
      <c r="E179" s="104"/>
      <c r="F179" s="104"/>
      <c r="G179" s="108"/>
      <c r="H179" s="106"/>
      <c r="T179" s="75"/>
      <c r="U179" s="75"/>
      <c r="V179" s="75"/>
      <c r="W179" s="75"/>
      <c r="X179" s="75"/>
      <c r="Y179" s="75"/>
      <c r="Z179" s="75"/>
      <c r="AA179" s="75"/>
    </row>
    <row r="180" spans="2:27" s="93" customFormat="1">
      <c r="B180" s="104"/>
      <c r="C180" s="104"/>
      <c r="D180" s="104"/>
      <c r="E180" s="104"/>
      <c r="F180" s="104"/>
      <c r="G180" s="108"/>
      <c r="H180" s="106"/>
      <c r="T180" s="75"/>
      <c r="U180" s="75"/>
      <c r="V180" s="75"/>
      <c r="W180" s="75"/>
      <c r="X180" s="75"/>
      <c r="Y180" s="75"/>
      <c r="Z180" s="75"/>
      <c r="AA180" s="75"/>
    </row>
    <row r="181" spans="2:27" s="93" customFormat="1">
      <c r="B181" s="104"/>
      <c r="C181" s="104"/>
      <c r="D181" s="104"/>
      <c r="E181" s="104"/>
      <c r="F181" s="104"/>
      <c r="G181" s="108"/>
      <c r="H181" s="106"/>
      <c r="T181" s="75"/>
      <c r="U181" s="75"/>
      <c r="V181" s="75"/>
      <c r="W181" s="75"/>
      <c r="X181" s="75"/>
      <c r="Y181" s="75"/>
      <c r="Z181" s="75"/>
      <c r="AA181" s="75"/>
    </row>
    <row r="182" spans="2:27" s="93" customFormat="1">
      <c r="B182" s="104"/>
      <c r="C182" s="104"/>
      <c r="D182" s="104"/>
      <c r="E182" s="104"/>
      <c r="F182" s="104"/>
      <c r="G182" s="108"/>
      <c r="H182" s="106"/>
      <c r="T182" s="75"/>
      <c r="U182" s="75"/>
      <c r="V182" s="75"/>
      <c r="W182" s="75"/>
      <c r="X182" s="75"/>
      <c r="Y182" s="75"/>
      <c r="Z182" s="75"/>
      <c r="AA182" s="75"/>
    </row>
    <row r="183" spans="2:27" s="93" customFormat="1">
      <c r="B183" s="104"/>
      <c r="C183" s="104"/>
      <c r="D183" s="104"/>
      <c r="E183" s="104"/>
      <c r="F183" s="104"/>
      <c r="G183" s="108"/>
      <c r="H183" s="106"/>
      <c r="T183" s="75"/>
      <c r="U183" s="75"/>
      <c r="V183" s="75"/>
      <c r="W183" s="75"/>
      <c r="X183" s="75"/>
      <c r="Y183" s="75"/>
      <c r="Z183" s="75"/>
      <c r="AA183" s="75"/>
    </row>
    <row r="184" spans="2:27" s="93" customFormat="1">
      <c r="B184" s="104"/>
      <c r="C184" s="104"/>
      <c r="D184" s="104"/>
      <c r="E184" s="104"/>
      <c r="F184" s="104"/>
      <c r="G184" s="108"/>
      <c r="H184" s="106"/>
      <c r="T184" s="75"/>
      <c r="U184" s="75"/>
      <c r="V184" s="75"/>
      <c r="W184" s="75"/>
      <c r="X184" s="75"/>
      <c r="Y184" s="75"/>
      <c r="Z184" s="75"/>
      <c r="AA184" s="75"/>
    </row>
    <row r="185" spans="2:27" s="93" customFormat="1">
      <c r="B185" s="104"/>
      <c r="C185" s="104"/>
      <c r="D185" s="104"/>
      <c r="E185" s="104"/>
      <c r="F185" s="104"/>
      <c r="G185" s="108"/>
      <c r="H185" s="106"/>
      <c r="T185" s="75"/>
      <c r="U185" s="75"/>
      <c r="V185" s="75"/>
      <c r="W185" s="75"/>
      <c r="X185" s="75"/>
      <c r="Y185" s="75"/>
      <c r="Z185" s="75"/>
      <c r="AA185" s="75"/>
    </row>
    <row r="186" spans="2:27" s="93" customFormat="1">
      <c r="B186" s="104"/>
      <c r="C186" s="104"/>
      <c r="D186" s="104"/>
      <c r="E186" s="104"/>
      <c r="F186" s="104"/>
      <c r="G186" s="108"/>
      <c r="H186" s="106"/>
      <c r="T186" s="75"/>
      <c r="U186" s="75"/>
      <c r="V186" s="75"/>
      <c r="W186" s="75"/>
      <c r="X186" s="75"/>
      <c r="Y186" s="75"/>
      <c r="Z186" s="75"/>
      <c r="AA186" s="75"/>
    </row>
    <row r="187" spans="2:27" s="93" customFormat="1">
      <c r="B187" s="104"/>
      <c r="C187" s="104"/>
      <c r="D187" s="104"/>
      <c r="E187" s="104"/>
      <c r="F187" s="104"/>
      <c r="G187" s="108"/>
      <c r="H187" s="106"/>
      <c r="T187" s="75"/>
      <c r="U187" s="75"/>
      <c r="V187" s="75"/>
      <c r="W187" s="75"/>
      <c r="X187" s="75"/>
      <c r="Y187" s="75"/>
      <c r="Z187" s="75"/>
      <c r="AA187" s="75"/>
    </row>
    <row r="188" spans="2:27" s="93" customFormat="1">
      <c r="B188" s="104"/>
      <c r="C188" s="104"/>
      <c r="D188" s="104"/>
      <c r="E188" s="104"/>
      <c r="F188" s="104"/>
      <c r="G188" s="108"/>
      <c r="H188" s="106"/>
      <c r="T188" s="75"/>
      <c r="U188" s="75"/>
      <c r="V188" s="75"/>
      <c r="W188" s="75"/>
      <c r="X188" s="75"/>
      <c r="Y188" s="75"/>
      <c r="Z188" s="75"/>
      <c r="AA188" s="75"/>
    </row>
    <row r="189" spans="2:27" s="93" customFormat="1">
      <c r="B189" s="104"/>
      <c r="C189" s="104"/>
      <c r="D189" s="104"/>
      <c r="E189" s="104"/>
      <c r="F189" s="104"/>
      <c r="G189" s="108"/>
      <c r="H189" s="106"/>
      <c r="T189" s="75"/>
      <c r="U189" s="75"/>
      <c r="V189" s="75"/>
      <c r="W189" s="75"/>
      <c r="X189" s="75"/>
      <c r="Y189" s="75"/>
      <c r="Z189" s="75"/>
      <c r="AA189" s="75"/>
    </row>
    <row r="190" spans="2:27" s="93" customFormat="1">
      <c r="B190" s="104"/>
      <c r="C190" s="104"/>
      <c r="D190" s="104"/>
      <c r="E190" s="104"/>
      <c r="F190" s="104"/>
      <c r="G190" s="108"/>
      <c r="H190" s="106"/>
      <c r="T190" s="75"/>
      <c r="U190" s="75"/>
      <c r="V190" s="75"/>
      <c r="W190" s="75"/>
      <c r="X190" s="75"/>
      <c r="Y190" s="75"/>
      <c r="Z190" s="75"/>
      <c r="AA190" s="75"/>
    </row>
    <row r="191" spans="2:27" s="93" customFormat="1">
      <c r="B191" s="104"/>
      <c r="C191" s="104"/>
      <c r="D191" s="104"/>
      <c r="E191" s="104"/>
      <c r="F191" s="104"/>
      <c r="G191" s="108"/>
      <c r="H191" s="106"/>
      <c r="T191" s="75"/>
      <c r="U191" s="75"/>
      <c r="V191" s="75"/>
      <c r="W191" s="75"/>
      <c r="X191" s="75"/>
      <c r="Y191" s="75"/>
      <c r="Z191" s="75"/>
      <c r="AA191" s="75"/>
    </row>
    <row r="192" spans="2:27" s="93" customFormat="1">
      <c r="B192" s="104"/>
      <c r="C192" s="104"/>
      <c r="D192" s="104"/>
      <c r="E192" s="104"/>
      <c r="F192" s="104"/>
      <c r="G192" s="108"/>
      <c r="H192" s="106"/>
      <c r="T192" s="75"/>
      <c r="U192" s="75"/>
      <c r="V192" s="75"/>
      <c r="W192" s="75"/>
      <c r="X192" s="75"/>
      <c r="Y192" s="75"/>
      <c r="Z192" s="75"/>
      <c r="AA192" s="75"/>
    </row>
    <row r="193" spans="2:27" s="93" customFormat="1">
      <c r="B193" s="104"/>
      <c r="C193" s="104"/>
      <c r="D193" s="104"/>
      <c r="E193" s="104"/>
      <c r="F193" s="104"/>
      <c r="G193" s="108"/>
      <c r="H193" s="106"/>
      <c r="T193" s="75"/>
      <c r="U193" s="75"/>
      <c r="V193" s="75"/>
      <c r="W193" s="75"/>
      <c r="X193" s="75"/>
      <c r="Y193" s="75"/>
      <c r="Z193" s="75"/>
      <c r="AA193" s="75"/>
    </row>
    <row r="194" spans="2:27" s="93" customFormat="1">
      <c r="B194" s="104"/>
      <c r="C194" s="104"/>
      <c r="D194" s="104"/>
      <c r="E194" s="104"/>
      <c r="F194" s="104"/>
      <c r="G194" s="108"/>
      <c r="H194" s="106"/>
      <c r="T194" s="75"/>
      <c r="U194" s="75"/>
      <c r="V194" s="75"/>
      <c r="W194" s="75"/>
      <c r="X194" s="75"/>
      <c r="Y194" s="75"/>
      <c r="Z194" s="75"/>
      <c r="AA194" s="75"/>
    </row>
    <row r="195" spans="2:27" s="93" customFormat="1">
      <c r="B195" s="104"/>
      <c r="C195" s="104"/>
      <c r="D195" s="104"/>
      <c r="E195" s="104"/>
      <c r="F195" s="104"/>
      <c r="G195" s="108"/>
      <c r="H195" s="106"/>
      <c r="T195" s="75"/>
      <c r="U195" s="75"/>
      <c r="V195" s="75"/>
      <c r="W195" s="75"/>
      <c r="X195" s="75"/>
      <c r="Y195" s="75"/>
      <c r="Z195" s="75"/>
      <c r="AA195" s="75"/>
    </row>
    <row r="196" spans="2:27" s="93" customFormat="1">
      <c r="B196" s="104"/>
      <c r="C196" s="104"/>
      <c r="D196" s="104"/>
      <c r="E196" s="104"/>
      <c r="F196" s="104"/>
      <c r="G196" s="108"/>
      <c r="H196" s="106"/>
      <c r="T196" s="75"/>
      <c r="U196" s="75"/>
      <c r="V196" s="75"/>
      <c r="W196" s="75"/>
      <c r="X196" s="75"/>
      <c r="Y196" s="75"/>
      <c r="Z196" s="75"/>
      <c r="AA196" s="75"/>
    </row>
    <row r="197" spans="2:27" s="93" customFormat="1">
      <c r="B197" s="104"/>
      <c r="C197" s="104"/>
      <c r="D197" s="104"/>
      <c r="E197" s="104"/>
      <c r="F197" s="104"/>
      <c r="G197" s="108"/>
      <c r="H197" s="106"/>
      <c r="T197" s="75"/>
      <c r="U197" s="75"/>
      <c r="V197" s="75"/>
      <c r="W197" s="75"/>
      <c r="X197" s="75"/>
      <c r="Y197" s="75"/>
      <c r="Z197" s="75"/>
      <c r="AA197" s="75"/>
    </row>
    <row r="198" spans="2:27" s="93" customFormat="1">
      <c r="B198" s="104"/>
      <c r="C198" s="104"/>
      <c r="D198" s="104"/>
      <c r="E198" s="104"/>
      <c r="F198" s="104"/>
      <c r="G198" s="108"/>
      <c r="H198" s="106"/>
      <c r="T198" s="75"/>
      <c r="U198" s="75"/>
      <c r="V198" s="75"/>
      <c r="W198" s="75"/>
      <c r="X198" s="75"/>
      <c r="Y198" s="75"/>
      <c r="Z198" s="75"/>
      <c r="AA198" s="75"/>
    </row>
    <row r="199" spans="2:27" s="93" customFormat="1">
      <c r="B199" s="104"/>
      <c r="C199" s="104"/>
      <c r="D199" s="104"/>
      <c r="E199" s="104"/>
      <c r="F199" s="104"/>
      <c r="G199" s="108"/>
      <c r="H199" s="106"/>
      <c r="T199" s="75"/>
      <c r="U199" s="75"/>
      <c r="V199" s="75"/>
      <c r="W199" s="75"/>
      <c r="X199" s="75"/>
      <c r="Y199" s="75"/>
      <c r="Z199" s="75"/>
      <c r="AA199" s="75"/>
    </row>
    <row r="200" spans="2:27" s="93" customFormat="1">
      <c r="B200" s="104"/>
      <c r="C200" s="104"/>
      <c r="D200" s="104"/>
      <c r="E200" s="104"/>
      <c r="F200" s="104"/>
      <c r="G200" s="108"/>
      <c r="H200" s="106"/>
      <c r="T200" s="75"/>
      <c r="U200" s="75"/>
      <c r="V200" s="75"/>
      <c r="W200" s="75"/>
      <c r="X200" s="75"/>
      <c r="Y200" s="75"/>
      <c r="Z200" s="75"/>
      <c r="AA200" s="75"/>
    </row>
    <row r="201" spans="2:27" s="93" customFormat="1">
      <c r="B201" s="104"/>
      <c r="C201" s="104"/>
      <c r="D201" s="104"/>
      <c r="E201" s="104"/>
      <c r="F201" s="104"/>
      <c r="G201" s="108"/>
      <c r="H201" s="106"/>
      <c r="T201" s="75"/>
      <c r="U201" s="75"/>
      <c r="V201" s="75"/>
      <c r="W201" s="75"/>
      <c r="X201" s="75"/>
      <c r="Y201" s="75"/>
      <c r="Z201" s="75"/>
      <c r="AA201" s="75"/>
    </row>
    <row r="202" spans="2:27" s="93" customFormat="1">
      <c r="B202" s="104"/>
      <c r="C202" s="104"/>
      <c r="D202" s="104"/>
      <c r="E202" s="104"/>
      <c r="F202" s="104"/>
      <c r="G202" s="108"/>
      <c r="H202" s="106"/>
      <c r="T202" s="75"/>
      <c r="U202" s="75"/>
      <c r="V202" s="75"/>
      <c r="W202" s="75"/>
      <c r="X202" s="75"/>
      <c r="Y202" s="75"/>
      <c r="Z202" s="75"/>
      <c r="AA202" s="75"/>
    </row>
    <row r="203" spans="2:27" s="93" customFormat="1">
      <c r="B203" s="104"/>
      <c r="C203" s="104"/>
      <c r="D203" s="104"/>
      <c r="E203" s="104"/>
      <c r="F203" s="104"/>
      <c r="G203" s="108"/>
      <c r="H203" s="106"/>
      <c r="T203" s="75"/>
      <c r="U203" s="75"/>
      <c r="V203" s="75"/>
      <c r="W203" s="75"/>
      <c r="X203" s="75"/>
      <c r="Y203" s="75"/>
      <c r="Z203" s="75"/>
      <c r="AA203" s="75"/>
    </row>
    <row r="204" spans="2:27" s="93" customFormat="1">
      <c r="B204" s="104"/>
      <c r="C204" s="104"/>
      <c r="D204" s="104"/>
      <c r="E204" s="104"/>
      <c r="F204" s="104"/>
      <c r="G204" s="108"/>
      <c r="H204" s="106"/>
      <c r="T204" s="75"/>
      <c r="U204" s="75"/>
      <c r="V204" s="75"/>
      <c r="W204" s="75"/>
      <c r="X204" s="75"/>
      <c r="Y204" s="75"/>
      <c r="Z204" s="75"/>
      <c r="AA204" s="75"/>
    </row>
    <row r="205" spans="2:27" s="93" customFormat="1">
      <c r="B205" s="104"/>
      <c r="C205" s="104"/>
      <c r="D205" s="104"/>
      <c r="E205" s="104"/>
      <c r="F205" s="104"/>
      <c r="G205" s="108"/>
      <c r="H205" s="106"/>
      <c r="T205" s="75"/>
      <c r="U205" s="75"/>
      <c r="V205" s="75"/>
      <c r="W205" s="75"/>
      <c r="X205" s="75"/>
      <c r="Y205" s="75"/>
      <c r="Z205" s="75"/>
      <c r="AA205" s="75"/>
    </row>
    <row r="206" spans="2:27" s="93" customFormat="1">
      <c r="B206" s="104"/>
      <c r="C206" s="104"/>
      <c r="D206" s="104"/>
      <c r="E206" s="104"/>
      <c r="F206" s="104"/>
      <c r="G206" s="108"/>
      <c r="H206" s="106"/>
      <c r="T206" s="75"/>
      <c r="U206" s="75"/>
      <c r="V206" s="75"/>
      <c r="W206" s="75"/>
      <c r="X206" s="75"/>
      <c r="Y206" s="75"/>
      <c r="Z206" s="75"/>
      <c r="AA206" s="75"/>
    </row>
    <row r="207" spans="2:27" s="93" customFormat="1">
      <c r="B207" s="104"/>
      <c r="C207" s="104"/>
      <c r="D207" s="104"/>
      <c r="E207" s="104"/>
      <c r="F207" s="104"/>
      <c r="G207" s="108"/>
      <c r="H207" s="106"/>
      <c r="T207" s="75"/>
      <c r="U207" s="75"/>
      <c r="V207" s="75"/>
      <c r="W207" s="75"/>
      <c r="X207" s="75"/>
      <c r="Y207" s="75"/>
      <c r="Z207" s="75"/>
      <c r="AA207" s="75"/>
    </row>
    <row r="208" spans="2:27" s="93" customFormat="1">
      <c r="B208" s="104"/>
      <c r="C208" s="104"/>
      <c r="D208" s="104"/>
      <c r="E208" s="104"/>
      <c r="F208" s="104"/>
      <c r="G208" s="108"/>
      <c r="H208" s="106"/>
      <c r="T208" s="75"/>
      <c r="U208" s="75"/>
      <c r="V208" s="75"/>
      <c r="W208" s="75"/>
      <c r="X208" s="75"/>
      <c r="Y208" s="75"/>
      <c r="Z208" s="75"/>
      <c r="AA208" s="75"/>
    </row>
    <row r="209" spans="2:27" s="93" customFormat="1">
      <c r="B209" s="104"/>
      <c r="C209" s="104"/>
      <c r="D209" s="104"/>
      <c r="E209" s="104"/>
      <c r="F209" s="104"/>
      <c r="G209" s="108"/>
      <c r="H209" s="106"/>
      <c r="T209" s="75"/>
      <c r="U209" s="75"/>
      <c r="V209" s="75"/>
      <c r="W209" s="75"/>
      <c r="X209" s="75"/>
      <c r="Y209" s="75"/>
      <c r="Z209" s="75"/>
      <c r="AA209" s="75"/>
    </row>
    <row r="210" spans="2:27" s="93" customFormat="1">
      <c r="B210" s="104"/>
      <c r="C210" s="104"/>
      <c r="D210" s="104"/>
      <c r="E210" s="104"/>
      <c r="F210" s="104"/>
      <c r="G210" s="108"/>
      <c r="H210" s="106"/>
      <c r="T210" s="75"/>
      <c r="U210" s="75"/>
      <c r="V210" s="75"/>
      <c r="W210" s="75"/>
      <c r="X210" s="75"/>
      <c r="Y210" s="75"/>
      <c r="Z210" s="75"/>
      <c r="AA210" s="75"/>
    </row>
    <row r="211" spans="2:27" s="93" customFormat="1">
      <c r="B211" s="104"/>
      <c r="C211" s="104"/>
      <c r="D211" s="104"/>
      <c r="E211" s="104"/>
      <c r="F211" s="104"/>
      <c r="G211" s="108"/>
      <c r="H211" s="106"/>
      <c r="T211" s="75"/>
      <c r="U211" s="75"/>
      <c r="V211" s="75"/>
      <c r="W211" s="75"/>
      <c r="X211" s="75"/>
      <c r="Y211" s="75"/>
      <c r="Z211" s="75"/>
      <c r="AA211" s="75"/>
    </row>
    <row r="212" spans="2:27" s="93" customFormat="1">
      <c r="B212" s="104"/>
      <c r="C212" s="104"/>
      <c r="D212" s="104"/>
      <c r="E212" s="104"/>
      <c r="F212" s="104"/>
      <c r="G212" s="108"/>
      <c r="H212" s="106"/>
      <c r="T212" s="75"/>
      <c r="U212" s="75"/>
      <c r="V212" s="75"/>
      <c r="W212" s="75"/>
      <c r="X212" s="75"/>
      <c r="Y212" s="75"/>
      <c r="Z212" s="75"/>
      <c r="AA212" s="75"/>
    </row>
    <row r="213" spans="2:27" s="93" customFormat="1">
      <c r="B213" s="104"/>
      <c r="C213" s="104"/>
      <c r="D213" s="104"/>
      <c r="E213" s="104"/>
      <c r="F213" s="104"/>
      <c r="G213" s="108"/>
      <c r="H213" s="106"/>
      <c r="J213" s="104"/>
      <c r="K213" s="104"/>
      <c r="L213" s="104"/>
      <c r="T213" s="75"/>
      <c r="U213" s="75"/>
      <c r="V213" s="75"/>
      <c r="W213" s="75"/>
      <c r="X213" s="75"/>
      <c r="Y213" s="75"/>
      <c r="Z213" s="75"/>
      <c r="AA213" s="75"/>
    </row>
    <row r="214" spans="2:27" s="93" customFormat="1">
      <c r="B214" s="104"/>
      <c r="C214" s="104"/>
      <c r="D214" s="104"/>
      <c r="E214" s="104"/>
      <c r="F214" s="104"/>
      <c r="G214" s="108"/>
      <c r="H214" s="106"/>
      <c r="J214" s="104"/>
      <c r="K214" s="104"/>
      <c r="L214" s="104"/>
      <c r="M214" s="104"/>
      <c r="N214" s="104"/>
      <c r="T214" s="75"/>
      <c r="U214" s="75"/>
      <c r="V214" s="75"/>
      <c r="W214" s="75"/>
      <c r="X214" s="75"/>
      <c r="Y214" s="75"/>
      <c r="Z214" s="75"/>
      <c r="AA214" s="75"/>
    </row>
  </sheetData>
  <sheetProtection algorithmName="SHA-512" hashValue="LWydWNSKkTD4Tmefuq3U9ysbyAQsyMvYr9kR5Ahv8bLbD/SweK0C9fSFCftnTyYovu+YKbXLWsCczjQ83DK7iw==" saltValue="NUoPeIb8r13CHQRdOnNzfQ==" spinCount="100000" sheet="1" objects="1" scenarios="1"/>
  <mergeCells count="7">
    <mergeCell ref="B12:C12"/>
    <mergeCell ref="E12:F12"/>
    <mergeCell ref="B11:D11"/>
    <mergeCell ref="B7:H7"/>
    <mergeCell ref="C8:G8"/>
    <mergeCell ref="B9:F9"/>
    <mergeCell ref="B10:F10"/>
  </mergeCells>
  <dataValidations count="1">
    <dataValidation type="list" allowBlank="1" showInputMessage="1" showErrorMessage="1" sqref="D12" xr:uid="{9090B998-E302-4402-B33A-BAD33585DD58}">
      <formula1>"IFRS,NGAAP"</formula1>
    </dataValidation>
  </dataValidations>
  <pageMargins left="0.23622047244094491" right="0.23622047244094491" top="0.74803149606299213" bottom="0.74803149606299213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WVM62"/>
  <sheetViews>
    <sheetView workbookViewId="0"/>
  </sheetViews>
  <sheetFormatPr baseColWidth="10" defaultColWidth="10.85546875" defaultRowHeight="12.75" zeroHeight="1"/>
  <cols>
    <col min="1" max="1" width="5.42578125" style="2" customWidth="1"/>
    <col min="2" max="2" width="60.5703125" style="2" customWidth="1"/>
    <col min="3" max="3" width="15.5703125" style="2" customWidth="1"/>
    <col min="4" max="4" width="12.5703125" style="2" customWidth="1"/>
    <col min="5" max="6" width="15.5703125" style="2" customWidth="1"/>
    <col min="7" max="256" width="11.42578125" style="2" hidden="1" customWidth="1"/>
    <col min="257" max="257" width="5.42578125" style="2" hidden="1" customWidth="1"/>
    <col min="258" max="258" width="60.5703125" style="2" hidden="1" customWidth="1"/>
    <col min="259" max="259" width="24.28515625" style="2" hidden="1" customWidth="1"/>
    <col min="260" max="260" width="12.5703125" style="2" hidden="1" customWidth="1"/>
    <col min="261" max="261" width="30.5703125" style="2" hidden="1" customWidth="1"/>
    <col min="262" max="512" width="11.42578125" style="2" hidden="1" customWidth="1"/>
    <col min="513" max="513" width="5.42578125" style="2" hidden="1" customWidth="1"/>
    <col min="514" max="514" width="60.5703125" style="2" hidden="1" customWidth="1"/>
    <col min="515" max="515" width="24.28515625" style="2" hidden="1" customWidth="1"/>
    <col min="516" max="516" width="12.5703125" style="2" hidden="1" customWidth="1"/>
    <col min="517" max="517" width="30.5703125" style="2" hidden="1" customWidth="1"/>
    <col min="518" max="768" width="11.42578125" style="2" hidden="1" customWidth="1"/>
    <col min="769" max="769" width="5.42578125" style="2" hidden="1" customWidth="1"/>
    <col min="770" max="770" width="60.5703125" style="2" hidden="1" customWidth="1"/>
    <col min="771" max="771" width="24.28515625" style="2" hidden="1" customWidth="1"/>
    <col min="772" max="772" width="12.5703125" style="2" hidden="1" customWidth="1"/>
    <col min="773" max="773" width="30.5703125" style="2" hidden="1" customWidth="1"/>
    <col min="774" max="1024" width="11.42578125" style="2" hidden="1" customWidth="1"/>
    <col min="1025" max="1025" width="5.42578125" style="2" hidden="1" customWidth="1"/>
    <col min="1026" max="1026" width="60.5703125" style="2" hidden="1" customWidth="1"/>
    <col min="1027" max="1027" width="24.28515625" style="2" hidden="1" customWidth="1"/>
    <col min="1028" max="1028" width="12.5703125" style="2" hidden="1" customWidth="1"/>
    <col min="1029" max="1029" width="30.5703125" style="2" hidden="1" customWidth="1"/>
    <col min="1030" max="1280" width="11.42578125" style="2" hidden="1" customWidth="1"/>
    <col min="1281" max="1281" width="5.42578125" style="2" hidden="1" customWidth="1"/>
    <col min="1282" max="1282" width="60.5703125" style="2" hidden="1" customWidth="1"/>
    <col min="1283" max="1283" width="24.28515625" style="2" hidden="1" customWidth="1"/>
    <col min="1284" max="1284" width="12.5703125" style="2" hidden="1" customWidth="1"/>
    <col min="1285" max="1285" width="30.5703125" style="2" hidden="1" customWidth="1"/>
    <col min="1286" max="1536" width="11.42578125" style="2" hidden="1" customWidth="1"/>
    <col min="1537" max="1537" width="5.42578125" style="2" hidden="1" customWidth="1"/>
    <col min="1538" max="1538" width="60.5703125" style="2" hidden="1" customWidth="1"/>
    <col min="1539" max="1539" width="24.28515625" style="2" hidden="1" customWidth="1"/>
    <col min="1540" max="1540" width="12.5703125" style="2" hidden="1" customWidth="1"/>
    <col min="1541" max="1541" width="30.5703125" style="2" hidden="1" customWidth="1"/>
    <col min="1542" max="1792" width="11.42578125" style="2" hidden="1" customWidth="1"/>
    <col min="1793" max="1793" width="5.42578125" style="2" hidden="1" customWidth="1"/>
    <col min="1794" max="1794" width="60.5703125" style="2" hidden="1" customWidth="1"/>
    <col min="1795" max="1795" width="24.28515625" style="2" hidden="1" customWidth="1"/>
    <col min="1796" max="1796" width="12.5703125" style="2" hidden="1" customWidth="1"/>
    <col min="1797" max="1797" width="30.5703125" style="2" hidden="1" customWidth="1"/>
    <col min="1798" max="2048" width="11.42578125" style="2" hidden="1" customWidth="1"/>
    <col min="2049" max="2049" width="5.42578125" style="2" hidden="1" customWidth="1"/>
    <col min="2050" max="2050" width="60.5703125" style="2" hidden="1" customWidth="1"/>
    <col min="2051" max="2051" width="24.28515625" style="2" hidden="1" customWidth="1"/>
    <col min="2052" max="2052" width="12.5703125" style="2" hidden="1" customWidth="1"/>
    <col min="2053" max="2053" width="30.5703125" style="2" hidden="1" customWidth="1"/>
    <col min="2054" max="2304" width="11.42578125" style="2" hidden="1" customWidth="1"/>
    <col min="2305" max="2305" width="5.42578125" style="2" hidden="1" customWidth="1"/>
    <col min="2306" max="2306" width="60.5703125" style="2" hidden="1" customWidth="1"/>
    <col min="2307" max="2307" width="24.28515625" style="2" hidden="1" customWidth="1"/>
    <col min="2308" max="2308" width="12.5703125" style="2" hidden="1" customWidth="1"/>
    <col min="2309" max="2309" width="30.5703125" style="2" hidden="1" customWidth="1"/>
    <col min="2310" max="2560" width="11.42578125" style="2" hidden="1" customWidth="1"/>
    <col min="2561" max="2561" width="5.42578125" style="2" hidden="1" customWidth="1"/>
    <col min="2562" max="2562" width="60.5703125" style="2" hidden="1" customWidth="1"/>
    <col min="2563" max="2563" width="24.28515625" style="2" hidden="1" customWidth="1"/>
    <col min="2564" max="2564" width="12.5703125" style="2" hidden="1" customWidth="1"/>
    <col min="2565" max="2565" width="30.5703125" style="2" hidden="1" customWidth="1"/>
    <col min="2566" max="2816" width="11.42578125" style="2" hidden="1" customWidth="1"/>
    <col min="2817" max="2817" width="5.42578125" style="2" hidden="1" customWidth="1"/>
    <col min="2818" max="2818" width="60.5703125" style="2" hidden="1" customWidth="1"/>
    <col min="2819" max="2819" width="24.28515625" style="2" hidden="1" customWidth="1"/>
    <col min="2820" max="2820" width="12.5703125" style="2" hidden="1" customWidth="1"/>
    <col min="2821" max="2821" width="30.5703125" style="2" hidden="1" customWidth="1"/>
    <col min="2822" max="3072" width="11.42578125" style="2" hidden="1" customWidth="1"/>
    <col min="3073" max="3073" width="5.42578125" style="2" hidden="1" customWidth="1"/>
    <col min="3074" max="3074" width="60.5703125" style="2" hidden="1" customWidth="1"/>
    <col min="3075" max="3075" width="24.28515625" style="2" hidden="1" customWidth="1"/>
    <col min="3076" max="3076" width="12.5703125" style="2" hidden="1" customWidth="1"/>
    <col min="3077" max="3077" width="30.5703125" style="2" hidden="1" customWidth="1"/>
    <col min="3078" max="3328" width="11.42578125" style="2" hidden="1" customWidth="1"/>
    <col min="3329" max="3329" width="5.42578125" style="2" hidden="1" customWidth="1"/>
    <col min="3330" max="3330" width="60.5703125" style="2" hidden="1" customWidth="1"/>
    <col min="3331" max="3331" width="24.28515625" style="2" hidden="1" customWidth="1"/>
    <col min="3332" max="3332" width="12.5703125" style="2" hidden="1" customWidth="1"/>
    <col min="3333" max="3333" width="30.5703125" style="2" hidden="1" customWidth="1"/>
    <col min="3334" max="3584" width="11.42578125" style="2" hidden="1" customWidth="1"/>
    <col min="3585" max="3585" width="5.42578125" style="2" hidden="1" customWidth="1"/>
    <col min="3586" max="3586" width="60.5703125" style="2" hidden="1" customWidth="1"/>
    <col min="3587" max="3587" width="24.28515625" style="2" hidden="1" customWidth="1"/>
    <col min="3588" max="3588" width="12.5703125" style="2" hidden="1" customWidth="1"/>
    <col min="3589" max="3589" width="30.5703125" style="2" hidden="1" customWidth="1"/>
    <col min="3590" max="3840" width="11.42578125" style="2" hidden="1" customWidth="1"/>
    <col min="3841" max="3841" width="5.42578125" style="2" hidden="1" customWidth="1"/>
    <col min="3842" max="3842" width="60.5703125" style="2" hidden="1" customWidth="1"/>
    <col min="3843" max="3843" width="24.28515625" style="2" hidden="1" customWidth="1"/>
    <col min="3844" max="3844" width="12.5703125" style="2" hidden="1" customWidth="1"/>
    <col min="3845" max="3845" width="30.5703125" style="2" hidden="1" customWidth="1"/>
    <col min="3846" max="4096" width="11.42578125" style="2" hidden="1" customWidth="1"/>
    <col min="4097" max="4097" width="5.42578125" style="2" hidden="1" customWidth="1"/>
    <col min="4098" max="4098" width="60.5703125" style="2" hidden="1" customWidth="1"/>
    <col min="4099" max="4099" width="24.28515625" style="2" hidden="1" customWidth="1"/>
    <col min="4100" max="4100" width="12.5703125" style="2" hidden="1" customWidth="1"/>
    <col min="4101" max="4101" width="30.5703125" style="2" hidden="1" customWidth="1"/>
    <col min="4102" max="4352" width="11.42578125" style="2" hidden="1" customWidth="1"/>
    <col min="4353" max="4353" width="5.42578125" style="2" hidden="1" customWidth="1"/>
    <col min="4354" max="4354" width="60.5703125" style="2" hidden="1" customWidth="1"/>
    <col min="4355" max="4355" width="24.28515625" style="2" hidden="1" customWidth="1"/>
    <col min="4356" max="4356" width="12.5703125" style="2" hidden="1" customWidth="1"/>
    <col min="4357" max="4357" width="30.5703125" style="2" hidden="1" customWidth="1"/>
    <col min="4358" max="4608" width="11.42578125" style="2" hidden="1" customWidth="1"/>
    <col min="4609" max="4609" width="5.42578125" style="2" hidden="1" customWidth="1"/>
    <col min="4610" max="4610" width="60.5703125" style="2" hidden="1" customWidth="1"/>
    <col min="4611" max="4611" width="24.28515625" style="2" hidden="1" customWidth="1"/>
    <col min="4612" max="4612" width="12.5703125" style="2" hidden="1" customWidth="1"/>
    <col min="4613" max="4613" width="30.5703125" style="2" hidden="1" customWidth="1"/>
    <col min="4614" max="4864" width="11.42578125" style="2" hidden="1" customWidth="1"/>
    <col min="4865" max="4865" width="5.42578125" style="2" hidden="1" customWidth="1"/>
    <col min="4866" max="4866" width="60.5703125" style="2" hidden="1" customWidth="1"/>
    <col min="4867" max="4867" width="24.28515625" style="2" hidden="1" customWidth="1"/>
    <col min="4868" max="4868" width="12.5703125" style="2" hidden="1" customWidth="1"/>
    <col min="4869" max="4869" width="30.5703125" style="2" hidden="1" customWidth="1"/>
    <col min="4870" max="5120" width="11.42578125" style="2" hidden="1" customWidth="1"/>
    <col min="5121" max="5121" width="5.42578125" style="2" hidden="1" customWidth="1"/>
    <col min="5122" max="5122" width="60.5703125" style="2" hidden="1" customWidth="1"/>
    <col min="5123" max="5123" width="24.28515625" style="2" hidden="1" customWidth="1"/>
    <col min="5124" max="5124" width="12.5703125" style="2" hidden="1" customWidth="1"/>
    <col min="5125" max="5125" width="30.5703125" style="2" hidden="1" customWidth="1"/>
    <col min="5126" max="5376" width="11.42578125" style="2" hidden="1" customWidth="1"/>
    <col min="5377" max="5377" width="5.42578125" style="2" hidden="1" customWidth="1"/>
    <col min="5378" max="5378" width="60.5703125" style="2" hidden="1" customWidth="1"/>
    <col min="5379" max="5379" width="24.28515625" style="2" hidden="1" customWidth="1"/>
    <col min="5380" max="5380" width="12.5703125" style="2" hidden="1" customWidth="1"/>
    <col min="5381" max="5381" width="30.5703125" style="2" hidden="1" customWidth="1"/>
    <col min="5382" max="5632" width="11.42578125" style="2" hidden="1" customWidth="1"/>
    <col min="5633" max="5633" width="5.42578125" style="2" hidden="1" customWidth="1"/>
    <col min="5634" max="5634" width="60.5703125" style="2" hidden="1" customWidth="1"/>
    <col min="5635" max="5635" width="24.28515625" style="2" hidden="1" customWidth="1"/>
    <col min="5636" max="5636" width="12.5703125" style="2" hidden="1" customWidth="1"/>
    <col min="5637" max="5637" width="30.5703125" style="2" hidden="1" customWidth="1"/>
    <col min="5638" max="5888" width="11.42578125" style="2" hidden="1" customWidth="1"/>
    <col min="5889" max="5889" width="5.42578125" style="2" hidden="1" customWidth="1"/>
    <col min="5890" max="5890" width="60.5703125" style="2" hidden="1" customWidth="1"/>
    <col min="5891" max="5891" width="24.28515625" style="2" hidden="1" customWidth="1"/>
    <col min="5892" max="5892" width="12.5703125" style="2" hidden="1" customWidth="1"/>
    <col min="5893" max="5893" width="30.5703125" style="2" hidden="1" customWidth="1"/>
    <col min="5894" max="6144" width="11.42578125" style="2" hidden="1" customWidth="1"/>
    <col min="6145" max="6145" width="5.42578125" style="2" hidden="1" customWidth="1"/>
    <col min="6146" max="6146" width="60.5703125" style="2" hidden="1" customWidth="1"/>
    <col min="6147" max="6147" width="24.28515625" style="2" hidden="1" customWidth="1"/>
    <col min="6148" max="6148" width="12.5703125" style="2" hidden="1" customWidth="1"/>
    <col min="6149" max="6149" width="30.5703125" style="2" hidden="1" customWidth="1"/>
    <col min="6150" max="6400" width="11.42578125" style="2" hidden="1" customWidth="1"/>
    <col min="6401" max="6401" width="5.42578125" style="2" hidden="1" customWidth="1"/>
    <col min="6402" max="6402" width="60.5703125" style="2" hidden="1" customWidth="1"/>
    <col min="6403" max="6403" width="24.28515625" style="2" hidden="1" customWidth="1"/>
    <col min="6404" max="6404" width="12.5703125" style="2" hidden="1" customWidth="1"/>
    <col min="6405" max="6405" width="30.5703125" style="2" hidden="1" customWidth="1"/>
    <col min="6406" max="6656" width="11.42578125" style="2" hidden="1" customWidth="1"/>
    <col min="6657" max="6657" width="5.42578125" style="2" hidden="1" customWidth="1"/>
    <col min="6658" max="6658" width="60.5703125" style="2" hidden="1" customWidth="1"/>
    <col min="6659" max="6659" width="24.28515625" style="2" hidden="1" customWidth="1"/>
    <col min="6660" max="6660" width="12.5703125" style="2" hidden="1" customWidth="1"/>
    <col min="6661" max="6661" width="30.5703125" style="2" hidden="1" customWidth="1"/>
    <col min="6662" max="6912" width="11.42578125" style="2" hidden="1" customWidth="1"/>
    <col min="6913" max="6913" width="5.42578125" style="2" hidden="1" customWidth="1"/>
    <col min="6914" max="6914" width="60.5703125" style="2" hidden="1" customWidth="1"/>
    <col min="6915" max="6915" width="24.28515625" style="2" hidden="1" customWidth="1"/>
    <col min="6916" max="6916" width="12.5703125" style="2" hidden="1" customWidth="1"/>
    <col min="6917" max="6917" width="30.5703125" style="2" hidden="1" customWidth="1"/>
    <col min="6918" max="7168" width="11.42578125" style="2" hidden="1" customWidth="1"/>
    <col min="7169" max="7169" width="5.42578125" style="2" hidden="1" customWidth="1"/>
    <col min="7170" max="7170" width="60.5703125" style="2" hidden="1" customWidth="1"/>
    <col min="7171" max="7171" width="24.28515625" style="2" hidden="1" customWidth="1"/>
    <col min="7172" max="7172" width="12.5703125" style="2" hidden="1" customWidth="1"/>
    <col min="7173" max="7173" width="30.5703125" style="2" hidden="1" customWidth="1"/>
    <col min="7174" max="7424" width="11.42578125" style="2" hidden="1" customWidth="1"/>
    <col min="7425" max="7425" width="5.42578125" style="2" hidden="1" customWidth="1"/>
    <col min="7426" max="7426" width="60.5703125" style="2" hidden="1" customWidth="1"/>
    <col min="7427" max="7427" width="24.28515625" style="2" hidden="1" customWidth="1"/>
    <col min="7428" max="7428" width="12.5703125" style="2" hidden="1" customWidth="1"/>
    <col min="7429" max="7429" width="30.5703125" style="2" hidden="1" customWidth="1"/>
    <col min="7430" max="7680" width="11.42578125" style="2" hidden="1" customWidth="1"/>
    <col min="7681" max="7681" width="5.42578125" style="2" hidden="1" customWidth="1"/>
    <col min="7682" max="7682" width="60.5703125" style="2" hidden="1" customWidth="1"/>
    <col min="7683" max="7683" width="24.28515625" style="2" hidden="1" customWidth="1"/>
    <col min="7684" max="7684" width="12.5703125" style="2" hidden="1" customWidth="1"/>
    <col min="7685" max="7685" width="30.5703125" style="2" hidden="1" customWidth="1"/>
    <col min="7686" max="7936" width="11.42578125" style="2" hidden="1" customWidth="1"/>
    <col min="7937" max="7937" width="5.42578125" style="2" hidden="1" customWidth="1"/>
    <col min="7938" max="7938" width="60.5703125" style="2" hidden="1" customWidth="1"/>
    <col min="7939" max="7939" width="24.28515625" style="2" hidden="1" customWidth="1"/>
    <col min="7940" max="7940" width="12.5703125" style="2" hidden="1" customWidth="1"/>
    <col min="7941" max="7941" width="30.5703125" style="2" hidden="1" customWidth="1"/>
    <col min="7942" max="8192" width="11.42578125" style="2" hidden="1" customWidth="1"/>
    <col min="8193" max="8193" width="5.42578125" style="2" hidden="1" customWidth="1"/>
    <col min="8194" max="8194" width="60.5703125" style="2" hidden="1" customWidth="1"/>
    <col min="8195" max="8195" width="24.28515625" style="2" hidden="1" customWidth="1"/>
    <col min="8196" max="8196" width="12.5703125" style="2" hidden="1" customWidth="1"/>
    <col min="8197" max="8197" width="30.5703125" style="2" hidden="1" customWidth="1"/>
    <col min="8198" max="8448" width="11.42578125" style="2" hidden="1" customWidth="1"/>
    <col min="8449" max="8449" width="5.42578125" style="2" hidden="1" customWidth="1"/>
    <col min="8450" max="8450" width="60.5703125" style="2" hidden="1" customWidth="1"/>
    <col min="8451" max="8451" width="24.28515625" style="2" hidden="1" customWidth="1"/>
    <col min="8452" max="8452" width="12.5703125" style="2" hidden="1" customWidth="1"/>
    <col min="8453" max="8453" width="30.5703125" style="2" hidden="1" customWidth="1"/>
    <col min="8454" max="8704" width="11.42578125" style="2" hidden="1" customWidth="1"/>
    <col min="8705" max="8705" width="5.42578125" style="2" hidden="1" customWidth="1"/>
    <col min="8706" max="8706" width="60.5703125" style="2" hidden="1" customWidth="1"/>
    <col min="8707" max="8707" width="24.28515625" style="2" hidden="1" customWidth="1"/>
    <col min="8708" max="8708" width="12.5703125" style="2" hidden="1" customWidth="1"/>
    <col min="8709" max="8709" width="30.5703125" style="2" hidden="1" customWidth="1"/>
    <col min="8710" max="8960" width="11.42578125" style="2" hidden="1" customWidth="1"/>
    <col min="8961" max="8961" width="5.42578125" style="2" hidden="1" customWidth="1"/>
    <col min="8962" max="8962" width="60.5703125" style="2" hidden="1" customWidth="1"/>
    <col min="8963" max="8963" width="24.28515625" style="2" hidden="1" customWidth="1"/>
    <col min="8964" max="8964" width="12.5703125" style="2" hidden="1" customWidth="1"/>
    <col min="8965" max="8965" width="30.5703125" style="2" hidden="1" customWidth="1"/>
    <col min="8966" max="9216" width="11.42578125" style="2" hidden="1" customWidth="1"/>
    <col min="9217" max="9217" width="5.42578125" style="2" hidden="1" customWidth="1"/>
    <col min="9218" max="9218" width="60.5703125" style="2" hidden="1" customWidth="1"/>
    <col min="9219" max="9219" width="24.28515625" style="2" hidden="1" customWidth="1"/>
    <col min="9220" max="9220" width="12.5703125" style="2" hidden="1" customWidth="1"/>
    <col min="9221" max="9221" width="30.5703125" style="2" hidden="1" customWidth="1"/>
    <col min="9222" max="9472" width="11.42578125" style="2" hidden="1" customWidth="1"/>
    <col min="9473" max="9473" width="5.42578125" style="2" hidden="1" customWidth="1"/>
    <col min="9474" max="9474" width="60.5703125" style="2" hidden="1" customWidth="1"/>
    <col min="9475" max="9475" width="24.28515625" style="2" hidden="1" customWidth="1"/>
    <col min="9476" max="9476" width="12.5703125" style="2" hidden="1" customWidth="1"/>
    <col min="9477" max="9477" width="30.5703125" style="2" hidden="1" customWidth="1"/>
    <col min="9478" max="9728" width="11.42578125" style="2" hidden="1" customWidth="1"/>
    <col min="9729" max="9729" width="5.42578125" style="2" hidden="1" customWidth="1"/>
    <col min="9730" max="9730" width="60.5703125" style="2" hidden="1" customWidth="1"/>
    <col min="9731" max="9731" width="24.28515625" style="2" hidden="1" customWidth="1"/>
    <col min="9732" max="9732" width="12.5703125" style="2" hidden="1" customWidth="1"/>
    <col min="9733" max="9733" width="30.5703125" style="2" hidden="1" customWidth="1"/>
    <col min="9734" max="9984" width="11.42578125" style="2" hidden="1" customWidth="1"/>
    <col min="9985" max="9985" width="5.42578125" style="2" hidden="1" customWidth="1"/>
    <col min="9986" max="9986" width="60.5703125" style="2" hidden="1" customWidth="1"/>
    <col min="9987" max="9987" width="24.28515625" style="2" hidden="1" customWidth="1"/>
    <col min="9988" max="9988" width="12.5703125" style="2" hidden="1" customWidth="1"/>
    <col min="9989" max="9989" width="30.5703125" style="2" hidden="1" customWidth="1"/>
    <col min="9990" max="10240" width="11.42578125" style="2" hidden="1" customWidth="1"/>
    <col min="10241" max="10241" width="5.42578125" style="2" hidden="1" customWidth="1"/>
    <col min="10242" max="10242" width="60.5703125" style="2" hidden="1" customWidth="1"/>
    <col min="10243" max="10243" width="24.28515625" style="2" hidden="1" customWidth="1"/>
    <col min="10244" max="10244" width="12.5703125" style="2" hidden="1" customWidth="1"/>
    <col min="10245" max="10245" width="30.5703125" style="2" hidden="1" customWidth="1"/>
    <col min="10246" max="10496" width="11.42578125" style="2" hidden="1" customWidth="1"/>
    <col min="10497" max="10497" width="5.42578125" style="2" hidden="1" customWidth="1"/>
    <col min="10498" max="10498" width="60.5703125" style="2" hidden="1" customWidth="1"/>
    <col min="10499" max="10499" width="24.28515625" style="2" hidden="1" customWidth="1"/>
    <col min="10500" max="10500" width="12.5703125" style="2" hidden="1" customWidth="1"/>
    <col min="10501" max="10501" width="30.5703125" style="2" hidden="1" customWidth="1"/>
    <col min="10502" max="10752" width="11.42578125" style="2" hidden="1" customWidth="1"/>
    <col min="10753" max="10753" width="5.42578125" style="2" hidden="1" customWidth="1"/>
    <col min="10754" max="10754" width="60.5703125" style="2" hidden="1" customWidth="1"/>
    <col min="10755" max="10755" width="24.28515625" style="2" hidden="1" customWidth="1"/>
    <col min="10756" max="10756" width="12.5703125" style="2" hidden="1" customWidth="1"/>
    <col min="10757" max="10757" width="30.5703125" style="2" hidden="1" customWidth="1"/>
    <col min="10758" max="11008" width="11.42578125" style="2" hidden="1" customWidth="1"/>
    <col min="11009" max="11009" width="5.42578125" style="2" hidden="1" customWidth="1"/>
    <col min="11010" max="11010" width="60.5703125" style="2" hidden="1" customWidth="1"/>
    <col min="11011" max="11011" width="24.28515625" style="2" hidden="1" customWidth="1"/>
    <col min="11012" max="11012" width="12.5703125" style="2" hidden="1" customWidth="1"/>
    <col min="11013" max="11013" width="30.5703125" style="2" hidden="1" customWidth="1"/>
    <col min="11014" max="11264" width="11.42578125" style="2" hidden="1" customWidth="1"/>
    <col min="11265" max="11265" width="5.42578125" style="2" hidden="1" customWidth="1"/>
    <col min="11266" max="11266" width="60.5703125" style="2" hidden="1" customWidth="1"/>
    <col min="11267" max="11267" width="24.28515625" style="2" hidden="1" customWidth="1"/>
    <col min="11268" max="11268" width="12.5703125" style="2" hidden="1" customWidth="1"/>
    <col min="11269" max="11269" width="30.5703125" style="2" hidden="1" customWidth="1"/>
    <col min="11270" max="11520" width="11.42578125" style="2" hidden="1" customWidth="1"/>
    <col min="11521" max="11521" width="5.42578125" style="2" hidden="1" customWidth="1"/>
    <col min="11522" max="11522" width="60.5703125" style="2" hidden="1" customWidth="1"/>
    <col min="11523" max="11523" width="24.28515625" style="2" hidden="1" customWidth="1"/>
    <col min="11524" max="11524" width="12.5703125" style="2" hidden="1" customWidth="1"/>
    <col min="11525" max="11525" width="30.5703125" style="2" hidden="1" customWidth="1"/>
    <col min="11526" max="11776" width="11.42578125" style="2" hidden="1" customWidth="1"/>
    <col min="11777" max="11777" width="5.42578125" style="2" hidden="1" customWidth="1"/>
    <col min="11778" max="11778" width="60.5703125" style="2" hidden="1" customWidth="1"/>
    <col min="11779" max="11779" width="24.28515625" style="2" hidden="1" customWidth="1"/>
    <col min="11780" max="11780" width="12.5703125" style="2" hidden="1" customWidth="1"/>
    <col min="11781" max="11781" width="30.5703125" style="2" hidden="1" customWidth="1"/>
    <col min="11782" max="12032" width="11.42578125" style="2" hidden="1" customWidth="1"/>
    <col min="12033" max="12033" width="5.42578125" style="2" hidden="1" customWidth="1"/>
    <col min="12034" max="12034" width="60.5703125" style="2" hidden="1" customWidth="1"/>
    <col min="12035" max="12035" width="24.28515625" style="2" hidden="1" customWidth="1"/>
    <col min="12036" max="12036" width="12.5703125" style="2" hidden="1" customWidth="1"/>
    <col min="12037" max="12037" width="30.5703125" style="2" hidden="1" customWidth="1"/>
    <col min="12038" max="12288" width="11.42578125" style="2" hidden="1" customWidth="1"/>
    <col min="12289" max="12289" width="5.42578125" style="2" hidden="1" customWidth="1"/>
    <col min="12290" max="12290" width="60.5703125" style="2" hidden="1" customWidth="1"/>
    <col min="12291" max="12291" width="24.28515625" style="2" hidden="1" customWidth="1"/>
    <col min="12292" max="12292" width="12.5703125" style="2" hidden="1" customWidth="1"/>
    <col min="12293" max="12293" width="30.5703125" style="2" hidden="1" customWidth="1"/>
    <col min="12294" max="12544" width="11.42578125" style="2" hidden="1" customWidth="1"/>
    <col min="12545" max="12545" width="5.42578125" style="2" hidden="1" customWidth="1"/>
    <col min="12546" max="12546" width="60.5703125" style="2" hidden="1" customWidth="1"/>
    <col min="12547" max="12547" width="24.28515625" style="2" hidden="1" customWidth="1"/>
    <col min="12548" max="12548" width="12.5703125" style="2" hidden="1" customWidth="1"/>
    <col min="12549" max="12549" width="30.5703125" style="2" hidden="1" customWidth="1"/>
    <col min="12550" max="12800" width="11.42578125" style="2" hidden="1" customWidth="1"/>
    <col min="12801" max="12801" width="5.42578125" style="2" hidden="1" customWidth="1"/>
    <col min="12802" max="12802" width="60.5703125" style="2" hidden="1" customWidth="1"/>
    <col min="12803" max="12803" width="24.28515625" style="2" hidden="1" customWidth="1"/>
    <col min="12804" max="12804" width="12.5703125" style="2" hidden="1" customWidth="1"/>
    <col min="12805" max="12805" width="30.5703125" style="2" hidden="1" customWidth="1"/>
    <col min="12806" max="13056" width="11.42578125" style="2" hidden="1" customWidth="1"/>
    <col min="13057" max="13057" width="5.42578125" style="2" hidden="1" customWidth="1"/>
    <col min="13058" max="13058" width="60.5703125" style="2" hidden="1" customWidth="1"/>
    <col min="13059" max="13059" width="24.28515625" style="2" hidden="1" customWidth="1"/>
    <col min="13060" max="13060" width="12.5703125" style="2" hidden="1" customWidth="1"/>
    <col min="13061" max="13061" width="30.5703125" style="2" hidden="1" customWidth="1"/>
    <col min="13062" max="13312" width="11.42578125" style="2" hidden="1" customWidth="1"/>
    <col min="13313" max="13313" width="5.42578125" style="2" hidden="1" customWidth="1"/>
    <col min="13314" max="13314" width="60.5703125" style="2" hidden="1" customWidth="1"/>
    <col min="13315" max="13315" width="24.28515625" style="2" hidden="1" customWidth="1"/>
    <col min="13316" max="13316" width="12.5703125" style="2" hidden="1" customWidth="1"/>
    <col min="13317" max="13317" width="30.5703125" style="2" hidden="1" customWidth="1"/>
    <col min="13318" max="13568" width="11.42578125" style="2" hidden="1" customWidth="1"/>
    <col min="13569" max="13569" width="5.42578125" style="2" hidden="1" customWidth="1"/>
    <col min="13570" max="13570" width="60.5703125" style="2" hidden="1" customWidth="1"/>
    <col min="13571" max="13571" width="24.28515625" style="2" hidden="1" customWidth="1"/>
    <col min="13572" max="13572" width="12.5703125" style="2" hidden="1" customWidth="1"/>
    <col min="13573" max="13573" width="30.5703125" style="2" hidden="1" customWidth="1"/>
    <col min="13574" max="13824" width="11.42578125" style="2" hidden="1" customWidth="1"/>
    <col min="13825" max="13825" width="5.42578125" style="2" hidden="1" customWidth="1"/>
    <col min="13826" max="13826" width="60.5703125" style="2" hidden="1" customWidth="1"/>
    <col min="13827" max="13827" width="24.28515625" style="2" hidden="1" customWidth="1"/>
    <col min="13828" max="13828" width="12.5703125" style="2" hidden="1" customWidth="1"/>
    <col min="13829" max="13829" width="30.5703125" style="2" hidden="1" customWidth="1"/>
    <col min="13830" max="14080" width="11.42578125" style="2" hidden="1" customWidth="1"/>
    <col min="14081" max="14081" width="5.42578125" style="2" hidden="1" customWidth="1"/>
    <col min="14082" max="14082" width="60.5703125" style="2" hidden="1" customWidth="1"/>
    <col min="14083" max="14083" width="24.28515625" style="2" hidden="1" customWidth="1"/>
    <col min="14084" max="14084" width="12.5703125" style="2" hidden="1" customWidth="1"/>
    <col min="14085" max="14085" width="30.5703125" style="2" hidden="1" customWidth="1"/>
    <col min="14086" max="14336" width="11.42578125" style="2" hidden="1" customWidth="1"/>
    <col min="14337" max="14337" width="5.42578125" style="2" hidden="1" customWidth="1"/>
    <col min="14338" max="14338" width="60.5703125" style="2" hidden="1" customWidth="1"/>
    <col min="14339" max="14339" width="24.28515625" style="2" hidden="1" customWidth="1"/>
    <col min="14340" max="14340" width="12.5703125" style="2" hidden="1" customWidth="1"/>
    <col min="14341" max="14341" width="30.5703125" style="2" hidden="1" customWidth="1"/>
    <col min="14342" max="14592" width="11.42578125" style="2" hidden="1" customWidth="1"/>
    <col min="14593" max="14593" width="5.42578125" style="2" hidden="1" customWidth="1"/>
    <col min="14594" max="14594" width="60.5703125" style="2" hidden="1" customWidth="1"/>
    <col min="14595" max="14595" width="24.28515625" style="2" hidden="1" customWidth="1"/>
    <col min="14596" max="14596" width="12.5703125" style="2" hidden="1" customWidth="1"/>
    <col min="14597" max="14597" width="30.5703125" style="2" hidden="1" customWidth="1"/>
    <col min="14598" max="14848" width="11.42578125" style="2" hidden="1" customWidth="1"/>
    <col min="14849" max="14849" width="5.42578125" style="2" hidden="1" customWidth="1"/>
    <col min="14850" max="14850" width="60.5703125" style="2" hidden="1" customWidth="1"/>
    <col min="14851" max="14851" width="24.28515625" style="2" hidden="1" customWidth="1"/>
    <col min="14852" max="14852" width="12.5703125" style="2" hidden="1" customWidth="1"/>
    <col min="14853" max="14853" width="30.5703125" style="2" hidden="1" customWidth="1"/>
    <col min="14854" max="15104" width="11.42578125" style="2" hidden="1" customWidth="1"/>
    <col min="15105" max="15105" width="5.42578125" style="2" hidden="1" customWidth="1"/>
    <col min="15106" max="15106" width="60.5703125" style="2" hidden="1" customWidth="1"/>
    <col min="15107" max="15107" width="24.28515625" style="2" hidden="1" customWidth="1"/>
    <col min="15108" max="15108" width="12.5703125" style="2" hidden="1" customWidth="1"/>
    <col min="15109" max="15109" width="30.5703125" style="2" hidden="1" customWidth="1"/>
    <col min="15110" max="15360" width="11.42578125" style="2" hidden="1" customWidth="1"/>
    <col min="15361" max="15361" width="5.42578125" style="2" hidden="1" customWidth="1"/>
    <col min="15362" max="15362" width="60.5703125" style="2" hidden="1" customWidth="1"/>
    <col min="15363" max="15363" width="24.28515625" style="2" hidden="1" customWidth="1"/>
    <col min="15364" max="15364" width="12.5703125" style="2" hidden="1" customWidth="1"/>
    <col min="15365" max="15365" width="30.5703125" style="2" hidden="1" customWidth="1"/>
    <col min="15366" max="15616" width="11.42578125" style="2" hidden="1" customWidth="1"/>
    <col min="15617" max="15617" width="5.42578125" style="2" hidden="1" customWidth="1"/>
    <col min="15618" max="15618" width="60.5703125" style="2" hidden="1" customWidth="1"/>
    <col min="15619" max="15619" width="24.28515625" style="2" hidden="1" customWidth="1"/>
    <col min="15620" max="15620" width="12.5703125" style="2" hidden="1" customWidth="1"/>
    <col min="15621" max="15621" width="30.5703125" style="2" hidden="1" customWidth="1"/>
    <col min="15622" max="15872" width="11.42578125" style="2" hidden="1" customWidth="1"/>
    <col min="15873" max="15873" width="5.42578125" style="2" hidden="1" customWidth="1"/>
    <col min="15874" max="15874" width="60.5703125" style="2" hidden="1" customWidth="1"/>
    <col min="15875" max="15875" width="24.28515625" style="2" hidden="1" customWidth="1"/>
    <col min="15876" max="15876" width="12.5703125" style="2" hidden="1" customWidth="1"/>
    <col min="15877" max="15877" width="30.5703125" style="2" hidden="1" customWidth="1"/>
    <col min="15878" max="16128" width="11.42578125" style="2" hidden="1" customWidth="1"/>
    <col min="16129" max="16129" width="5.42578125" style="2" hidden="1" customWidth="1"/>
    <col min="16130" max="16130" width="60.5703125" style="2" hidden="1" customWidth="1"/>
    <col min="16131" max="16131" width="24.28515625" style="2" hidden="1" customWidth="1"/>
    <col min="16132" max="16132" width="12.5703125" style="2" hidden="1" customWidth="1"/>
    <col min="16133" max="16133" width="30.5703125" style="2" hidden="1" customWidth="1"/>
    <col min="16134" max="16384" width="11.42578125" style="2" hidden="1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3" t="s">
        <v>26</v>
      </c>
      <c r="B3" s="1"/>
      <c r="C3" s="4" t="str">
        <f>Forside!H10</f>
        <v>31. DESEMBER 2025</v>
      </c>
      <c r="D3" s="1"/>
      <c r="E3" s="1"/>
      <c r="F3" s="1"/>
    </row>
    <row r="4" spans="1:6">
      <c r="A4" s="5"/>
      <c r="B4" s="1"/>
      <c r="C4" s="1"/>
      <c r="D4" s="1"/>
      <c r="E4" s="1"/>
      <c r="F4" s="1"/>
    </row>
    <row r="5" spans="1:6">
      <c r="A5" s="1"/>
      <c r="B5" s="5"/>
      <c r="C5" s="1"/>
      <c r="D5" s="1"/>
      <c r="E5" s="1"/>
      <c r="F5" s="1"/>
    </row>
    <row r="6" spans="1:6">
      <c r="A6" s="1"/>
      <c r="B6" s="5"/>
      <c r="C6" s="1"/>
      <c r="D6" s="1"/>
      <c r="E6" s="1"/>
      <c r="F6" s="1"/>
    </row>
    <row r="7" spans="1:6">
      <c r="A7" s="1"/>
      <c r="B7" s="5"/>
      <c r="C7" s="1"/>
      <c r="D7" s="1"/>
      <c r="E7" s="1"/>
      <c r="F7" s="1"/>
    </row>
    <row r="8" spans="1:6">
      <c r="A8" s="1"/>
      <c r="B8" s="5"/>
      <c r="C8" s="1"/>
      <c r="D8" s="1"/>
      <c r="E8" s="1"/>
      <c r="F8" s="1"/>
    </row>
    <row r="9" spans="1:6" ht="15.75">
      <c r="A9" s="6">
        <v>1</v>
      </c>
      <c r="B9" s="3" t="s">
        <v>27</v>
      </c>
      <c r="C9" s="1"/>
      <c r="D9" s="1"/>
      <c r="E9" s="7" t="s">
        <v>28</v>
      </c>
      <c r="F9" s="1"/>
    </row>
    <row r="10" spans="1:6">
      <c r="A10" s="1"/>
      <c r="B10" s="1"/>
      <c r="C10" s="1"/>
      <c r="D10" s="1"/>
      <c r="E10" s="65"/>
      <c r="F10" s="65"/>
    </row>
    <row r="11" spans="1:6">
      <c r="A11" s="5" t="s">
        <v>29</v>
      </c>
      <c r="B11" s="1" t="s">
        <v>30</v>
      </c>
      <c r="C11" s="42"/>
      <c r="D11" s="1"/>
      <c r="E11" s="65"/>
      <c r="F11" s="65"/>
    </row>
    <row r="12" spans="1:6">
      <c r="A12" s="5" t="s">
        <v>31</v>
      </c>
      <c r="B12" s="121" t="s">
        <v>119</v>
      </c>
      <c r="C12" s="42"/>
      <c r="D12" s="1"/>
      <c r="E12" s="65"/>
      <c r="F12" s="65"/>
    </row>
    <row r="13" spans="1:6" ht="13.5" thickBot="1">
      <c r="A13" s="5" t="s">
        <v>32</v>
      </c>
      <c r="B13" s="1" t="s">
        <v>33</v>
      </c>
      <c r="C13" s="63"/>
      <c r="D13" s="1"/>
      <c r="E13" s="65"/>
      <c r="F13" s="65"/>
    </row>
    <row r="14" spans="1:6" ht="14.25" thickTop="1" thickBot="1">
      <c r="A14" s="8" t="s">
        <v>34</v>
      </c>
      <c r="B14" s="1" t="s">
        <v>35</v>
      </c>
      <c r="C14" s="9">
        <f>C11-C13</f>
        <v>0</v>
      </c>
      <c r="D14" s="10"/>
      <c r="E14" s="1"/>
      <c r="F14" s="1"/>
    </row>
    <row r="15" spans="1:6" ht="14.25" thickTop="1" thickBot="1">
      <c r="A15" s="5"/>
      <c r="B15" s="1"/>
      <c r="C15" s="11"/>
      <c r="D15" s="1"/>
      <c r="E15" s="1"/>
      <c r="F15" s="1"/>
    </row>
    <row r="16" spans="1:6" ht="14.25" thickTop="1" thickBot="1">
      <c r="A16" s="12" t="s">
        <v>36</v>
      </c>
      <c r="B16" s="5" t="s">
        <v>37</v>
      </c>
      <c r="C16" s="13">
        <f>IF(C11 = 0,0,0.04*(C11-C12/2)*MAX(0.85,C14/C11))</f>
        <v>0</v>
      </c>
      <c r="D16" s="10"/>
      <c r="E16" s="1"/>
      <c r="F16" s="1"/>
    </row>
    <row r="17" spans="1:6" ht="13.5" thickTop="1">
      <c r="A17" s="12"/>
      <c r="B17" s="5"/>
      <c r="C17" s="11"/>
      <c r="D17" s="1"/>
      <c r="E17" s="1"/>
      <c r="F17" s="1"/>
    </row>
    <row r="18" spans="1:6">
      <c r="A18" s="12"/>
      <c r="B18" s="5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5"/>
      <c r="C20" s="1"/>
      <c r="D20" s="1"/>
      <c r="E20" s="1"/>
      <c r="F20" s="1"/>
    </row>
    <row r="21" spans="1:6" ht="15.75">
      <c r="A21" s="6">
        <v>2</v>
      </c>
      <c r="B21" s="3" t="s">
        <v>38</v>
      </c>
      <c r="C21" s="1"/>
      <c r="D21" s="1"/>
      <c r="E21" s="7" t="s">
        <v>28</v>
      </c>
      <c r="F21" s="1"/>
    </row>
    <row r="22" spans="1:6">
      <c r="A22" s="1"/>
      <c r="B22" s="1"/>
      <c r="C22" s="1"/>
      <c r="D22" s="1"/>
      <c r="E22" s="65"/>
      <c r="F22" s="65"/>
    </row>
    <row r="23" spans="1:6">
      <c r="A23" s="5" t="s">
        <v>39</v>
      </c>
      <c r="B23" s="1" t="s">
        <v>40</v>
      </c>
      <c r="C23" s="69"/>
      <c r="D23" s="1"/>
      <c r="E23" s="65"/>
      <c r="F23" s="65"/>
    </row>
    <row r="24" spans="1:6" ht="13.5" thickBot="1">
      <c r="A24" s="5" t="s">
        <v>41</v>
      </c>
      <c r="B24" s="1" t="s">
        <v>42</v>
      </c>
      <c r="C24" s="70"/>
      <c r="D24" s="1"/>
      <c r="E24" s="65"/>
      <c r="F24" s="65"/>
    </row>
    <row r="25" spans="1:6" ht="14.25" thickTop="1" thickBot="1">
      <c r="A25" s="5" t="s">
        <v>43</v>
      </c>
      <c r="B25" s="1" t="s">
        <v>44</v>
      </c>
      <c r="C25" s="14">
        <f>C23-C24</f>
        <v>0</v>
      </c>
      <c r="D25" s="10"/>
      <c r="E25" s="1"/>
      <c r="F25" s="1"/>
    </row>
    <row r="26" spans="1:6" ht="14.25" thickTop="1" thickBot="1">
      <c r="A26" s="1"/>
      <c r="B26" s="1"/>
      <c r="C26" s="1"/>
      <c r="D26" s="1"/>
      <c r="E26" s="1"/>
      <c r="F26" s="1"/>
    </row>
    <row r="27" spans="1:6" ht="14.25" thickTop="1" thickBot="1">
      <c r="A27" s="5" t="s">
        <v>45</v>
      </c>
      <c r="B27" s="5" t="s">
        <v>46</v>
      </c>
      <c r="C27" s="15">
        <f>IF(C23=0,0,(0.003*C23*MAX(0.5,C25/C23)))</f>
        <v>0</v>
      </c>
      <c r="D27" s="1"/>
      <c r="E27" s="65"/>
      <c r="F27" s="65"/>
    </row>
    <row r="28" spans="1:6" ht="13.5" thickTop="1">
      <c r="A28" s="1"/>
      <c r="B28" s="1"/>
      <c r="C28" s="1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 ht="42.6" customHeight="1">
      <c r="A31" s="1"/>
      <c r="B31" s="119" t="s">
        <v>47</v>
      </c>
      <c r="C31" s="118"/>
      <c r="D31" s="118"/>
      <c r="E31" s="1"/>
      <c r="F31" s="1"/>
    </row>
    <row r="32" spans="1:6">
      <c r="A32" s="1"/>
      <c r="B32" s="1"/>
      <c r="C32" s="1"/>
      <c r="D32" s="1"/>
      <c r="E32" s="1"/>
      <c r="F32" s="1"/>
    </row>
    <row r="33" s="2" customFormat="1" hidden="1"/>
    <row r="34" s="2" customFormat="1" hidden="1"/>
    <row r="35" s="2" customFormat="1" hidden="1"/>
    <row r="36" s="2" customFormat="1" hidden="1"/>
    <row r="37" s="2" customFormat="1" hidden="1"/>
    <row r="38" s="2" customFormat="1" hidden="1"/>
    <row r="39" s="2" customFormat="1" hidden="1"/>
    <row r="40" s="2" customFormat="1" hidden="1"/>
    <row r="41" s="2" customFormat="1" hidden="1"/>
    <row r="42" s="2" customFormat="1" hidden="1"/>
    <row r="43" s="2" customFormat="1" hidden="1"/>
    <row r="44" s="2" customFormat="1" hidden="1"/>
    <row r="45" s="2" customFormat="1" hidden="1"/>
    <row r="46" s="2" customFormat="1" hidden="1"/>
    <row r="47" s="2" customFormat="1" hidden="1"/>
    <row r="48" s="2" customFormat="1" hidden="1"/>
    <row r="49" s="2" customFormat="1" hidden="1"/>
    <row r="50" s="2" customFormat="1" hidden="1"/>
    <row r="51" s="2" customFormat="1" hidden="1"/>
    <row r="52" s="2" customFormat="1" hidden="1"/>
    <row r="53" s="2" customFormat="1" hidden="1"/>
    <row r="54" s="2" customFormat="1" hidden="1"/>
    <row r="55" s="2" customFormat="1" hidden="1"/>
    <row r="56" s="2" customFormat="1" hidden="1"/>
    <row r="57" s="2" customFormat="1" hidden="1"/>
    <row r="58" s="2" customFormat="1" hidden="1"/>
    <row r="59" s="2" customFormat="1" hidden="1"/>
    <row r="60" s="2" customFormat="1" hidden="1"/>
    <row r="61" s="2" customFormat="1" hidden="1"/>
    <row r="62" s="2" customFormat="1" hidden="1"/>
  </sheetData>
  <sheetProtection algorithmName="SHA-512" hashValue="VUz0nDF8Z+uxPU8Q8pkA2+1l+gvzTwLP4rXA0TrLgyYHzyCL0CiSaZzSXv2kumFNwEj046dYpvZa2YA7TFXcog==" saltValue="DjsbSU3v337/kbi5/OKxCg==" spinCount="100000" sheet="1" objects="1" scenarios="1"/>
  <pageMargins left="0.75000000000000011" right="0.75000000000000011" top="1" bottom="1" header="0.5" footer="0.5"/>
  <pageSetup paperSize="0" scale="91" fitToWidth="0" fitToHeight="0" orientation="landscape" r:id="rId1"/>
  <headerFooter alignWithMargins="0">
    <oddHeader>&amp;LFINANSTILSYNET&amp;Rv.1301</oddHeader>
    <oddFooter>&amp;CResultat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XFC70"/>
  <sheetViews>
    <sheetView workbookViewId="0">
      <selection activeCell="C13" sqref="C13"/>
    </sheetView>
  </sheetViews>
  <sheetFormatPr baseColWidth="10" defaultColWidth="10.85546875" defaultRowHeight="12.75" zeroHeight="1"/>
  <cols>
    <col min="1" max="1" width="5.5703125" style="1" customWidth="1"/>
    <col min="2" max="2" width="40.5703125" style="1" customWidth="1"/>
    <col min="3" max="7" width="15.5703125" style="1" customWidth="1"/>
    <col min="8" max="256" width="11.42578125" style="2" hidden="1" customWidth="1"/>
    <col min="257" max="257" width="5.5703125" style="2" hidden="1" customWidth="1"/>
    <col min="258" max="258" width="40.5703125" style="2" hidden="1" customWidth="1"/>
    <col min="259" max="259" width="18.28515625" style="2" hidden="1" customWidth="1"/>
    <col min="260" max="260" width="15.5703125" style="2" hidden="1" customWidth="1"/>
    <col min="261" max="261" width="16.5703125" style="2" hidden="1" customWidth="1"/>
    <col min="262" max="262" width="27.42578125" style="2" hidden="1" customWidth="1"/>
    <col min="263" max="512" width="11.42578125" style="2" hidden="1" customWidth="1"/>
    <col min="513" max="513" width="5.5703125" style="2" hidden="1" customWidth="1"/>
    <col min="514" max="514" width="40.5703125" style="2" hidden="1" customWidth="1"/>
    <col min="515" max="515" width="18.28515625" style="2" hidden="1" customWidth="1"/>
    <col min="516" max="516" width="15.5703125" style="2" hidden="1" customWidth="1"/>
    <col min="517" max="517" width="16.5703125" style="2" hidden="1" customWidth="1"/>
    <col min="518" max="518" width="27.42578125" style="2" hidden="1" customWidth="1"/>
    <col min="519" max="768" width="11.42578125" style="2" hidden="1" customWidth="1"/>
    <col min="769" max="769" width="5.5703125" style="2" hidden="1" customWidth="1"/>
    <col min="770" max="770" width="40.5703125" style="2" hidden="1" customWidth="1"/>
    <col min="771" max="771" width="18.28515625" style="2" hidden="1" customWidth="1"/>
    <col min="772" max="772" width="15.5703125" style="2" hidden="1" customWidth="1"/>
    <col min="773" max="773" width="16.5703125" style="2" hidden="1" customWidth="1"/>
    <col min="774" max="774" width="27.42578125" style="2" hidden="1" customWidth="1"/>
    <col min="775" max="1024" width="11.42578125" style="2" hidden="1" customWidth="1"/>
    <col min="1025" max="1025" width="5.5703125" style="2" hidden="1" customWidth="1"/>
    <col min="1026" max="1026" width="40.5703125" style="2" hidden="1" customWidth="1"/>
    <col min="1027" max="1027" width="18.28515625" style="2" hidden="1" customWidth="1"/>
    <col min="1028" max="1028" width="15.5703125" style="2" hidden="1" customWidth="1"/>
    <col min="1029" max="1029" width="16.5703125" style="2" hidden="1" customWidth="1"/>
    <col min="1030" max="1030" width="27.42578125" style="2" hidden="1" customWidth="1"/>
    <col min="1031" max="1280" width="11.42578125" style="2" hidden="1" customWidth="1"/>
    <col min="1281" max="1281" width="5.5703125" style="2" hidden="1" customWidth="1"/>
    <col min="1282" max="1282" width="40.5703125" style="2" hidden="1" customWidth="1"/>
    <col min="1283" max="1283" width="18.28515625" style="2" hidden="1" customWidth="1"/>
    <col min="1284" max="1284" width="15.5703125" style="2" hidden="1" customWidth="1"/>
    <col min="1285" max="1285" width="16.5703125" style="2" hidden="1" customWidth="1"/>
    <col min="1286" max="1286" width="27.42578125" style="2" hidden="1" customWidth="1"/>
    <col min="1287" max="1536" width="11.42578125" style="2" hidden="1" customWidth="1"/>
    <col min="1537" max="1537" width="5.5703125" style="2" hidden="1" customWidth="1"/>
    <col min="1538" max="1538" width="40.5703125" style="2" hidden="1" customWidth="1"/>
    <col min="1539" max="1539" width="18.28515625" style="2" hidden="1" customWidth="1"/>
    <col min="1540" max="1540" width="15.5703125" style="2" hidden="1" customWidth="1"/>
    <col min="1541" max="1541" width="16.5703125" style="2" hidden="1" customWidth="1"/>
    <col min="1542" max="1542" width="27.42578125" style="2" hidden="1" customWidth="1"/>
    <col min="1543" max="1792" width="11.42578125" style="2" hidden="1" customWidth="1"/>
    <col min="1793" max="1793" width="5.5703125" style="2" hidden="1" customWidth="1"/>
    <col min="1794" max="1794" width="40.5703125" style="2" hidden="1" customWidth="1"/>
    <col min="1795" max="1795" width="18.28515625" style="2" hidden="1" customWidth="1"/>
    <col min="1796" max="1796" width="15.5703125" style="2" hidden="1" customWidth="1"/>
    <col min="1797" max="1797" width="16.5703125" style="2" hidden="1" customWidth="1"/>
    <col min="1798" max="1798" width="27.42578125" style="2" hidden="1" customWidth="1"/>
    <col min="1799" max="2048" width="11.42578125" style="2" hidden="1" customWidth="1"/>
    <col min="2049" max="2049" width="5.5703125" style="2" hidden="1" customWidth="1"/>
    <col min="2050" max="2050" width="40.5703125" style="2" hidden="1" customWidth="1"/>
    <col min="2051" max="2051" width="18.28515625" style="2" hidden="1" customWidth="1"/>
    <col min="2052" max="2052" width="15.5703125" style="2" hidden="1" customWidth="1"/>
    <col min="2053" max="2053" width="16.5703125" style="2" hidden="1" customWidth="1"/>
    <col min="2054" max="2054" width="27.42578125" style="2" hidden="1" customWidth="1"/>
    <col min="2055" max="2304" width="11.42578125" style="2" hidden="1" customWidth="1"/>
    <col min="2305" max="2305" width="5.5703125" style="2" hidden="1" customWidth="1"/>
    <col min="2306" max="2306" width="40.5703125" style="2" hidden="1" customWidth="1"/>
    <col min="2307" max="2307" width="18.28515625" style="2" hidden="1" customWidth="1"/>
    <col min="2308" max="2308" width="15.5703125" style="2" hidden="1" customWidth="1"/>
    <col min="2309" max="2309" width="16.5703125" style="2" hidden="1" customWidth="1"/>
    <col min="2310" max="2310" width="27.42578125" style="2" hidden="1" customWidth="1"/>
    <col min="2311" max="2560" width="11.42578125" style="2" hidden="1" customWidth="1"/>
    <col min="2561" max="2561" width="5.5703125" style="2" hidden="1" customWidth="1"/>
    <col min="2562" max="2562" width="40.5703125" style="2" hidden="1" customWidth="1"/>
    <col min="2563" max="2563" width="18.28515625" style="2" hidden="1" customWidth="1"/>
    <col min="2564" max="2564" width="15.5703125" style="2" hidden="1" customWidth="1"/>
    <col min="2565" max="2565" width="16.5703125" style="2" hidden="1" customWidth="1"/>
    <col min="2566" max="2566" width="27.42578125" style="2" hidden="1" customWidth="1"/>
    <col min="2567" max="2816" width="11.42578125" style="2" hidden="1" customWidth="1"/>
    <col min="2817" max="2817" width="5.5703125" style="2" hidden="1" customWidth="1"/>
    <col min="2818" max="2818" width="40.5703125" style="2" hidden="1" customWidth="1"/>
    <col min="2819" max="2819" width="18.28515625" style="2" hidden="1" customWidth="1"/>
    <col min="2820" max="2820" width="15.5703125" style="2" hidden="1" customWidth="1"/>
    <col min="2821" max="2821" width="16.5703125" style="2" hidden="1" customWidth="1"/>
    <col min="2822" max="2822" width="27.42578125" style="2" hidden="1" customWidth="1"/>
    <col min="2823" max="3072" width="11.42578125" style="2" hidden="1" customWidth="1"/>
    <col min="3073" max="3073" width="5.5703125" style="2" hidden="1" customWidth="1"/>
    <col min="3074" max="3074" width="40.5703125" style="2" hidden="1" customWidth="1"/>
    <col min="3075" max="3075" width="18.28515625" style="2" hidden="1" customWidth="1"/>
    <col min="3076" max="3076" width="15.5703125" style="2" hidden="1" customWidth="1"/>
    <col min="3077" max="3077" width="16.5703125" style="2" hidden="1" customWidth="1"/>
    <col min="3078" max="3078" width="27.42578125" style="2" hidden="1" customWidth="1"/>
    <col min="3079" max="3328" width="11.42578125" style="2" hidden="1" customWidth="1"/>
    <col min="3329" max="3329" width="5.5703125" style="2" hidden="1" customWidth="1"/>
    <col min="3330" max="3330" width="40.5703125" style="2" hidden="1" customWidth="1"/>
    <col min="3331" max="3331" width="18.28515625" style="2" hidden="1" customWidth="1"/>
    <col min="3332" max="3332" width="15.5703125" style="2" hidden="1" customWidth="1"/>
    <col min="3333" max="3333" width="16.5703125" style="2" hidden="1" customWidth="1"/>
    <col min="3334" max="3334" width="27.42578125" style="2" hidden="1" customWidth="1"/>
    <col min="3335" max="3584" width="11.42578125" style="2" hidden="1" customWidth="1"/>
    <col min="3585" max="3585" width="5.5703125" style="2" hidden="1" customWidth="1"/>
    <col min="3586" max="3586" width="40.5703125" style="2" hidden="1" customWidth="1"/>
    <col min="3587" max="3587" width="18.28515625" style="2" hidden="1" customWidth="1"/>
    <col min="3588" max="3588" width="15.5703125" style="2" hidden="1" customWidth="1"/>
    <col min="3589" max="3589" width="16.5703125" style="2" hidden="1" customWidth="1"/>
    <col min="3590" max="3590" width="27.42578125" style="2" hidden="1" customWidth="1"/>
    <col min="3591" max="3840" width="11.42578125" style="2" hidden="1" customWidth="1"/>
    <col min="3841" max="3841" width="5.5703125" style="2" hidden="1" customWidth="1"/>
    <col min="3842" max="3842" width="40.5703125" style="2" hidden="1" customWidth="1"/>
    <col min="3843" max="3843" width="18.28515625" style="2" hidden="1" customWidth="1"/>
    <col min="3844" max="3844" width="15.5703125" style="2" hidden="1" customWidth="1"/>
    <col min="3845" max="3845" width="16.5703125" style="2" hidden="1" customWidth="1"/>
    <col min="3846" max="3846" width="27.42578125" style="2" hidden="1" customWidth="1"/>
    <col min="3847" max="4096" width="11.42578125" style="2" hidden="1" customWidth="1"/>
    <col min="4097" max="4097" width="5.5703125" style="2" hidden="1" customWidth="1"/>
    <col min="4098" max="4098" width="40.5703125" style="2" hidden="1" customWidth="1"/>
    <col min="4099" max="4099" width="18.28515625" style="2" hidden="1" customWidth="1"/>
    <col min="4100" max="4100" width="15.5703125" style="2" hidden="1" customWidth="1"/>
    <col min="4101" max="4101" width="16.5703125" style="2" hidden="1" customWidth="1"/>
    <col min="4102" max="4102" width="27.42578125" style="2" hidden="1" customWidth="1"/>
    <col min="4103" max="4352" width="11.42578125" style="2" hidden="1" customWidth="1"/>
    <col min="4353" max="4353" width="5.5703125" style="2" hidden="1" customWidth="1"/>
    <col min="4354" max="4354" width="40.5703125" style="2" hidden="1" customWidth="1"/>
    <col min="4355" max="4355" width="18.28515625" style="2" hidden="1" customWidth="1"/>
    <col min="4356" max="4356" width="15.5703125" style="2" hidden="1" customWidth="1"/>
    <col min="4357" max="4357" width="16.5703125" style="2" hidden="1" customWidth="1"/>
    <col min="4358" max="4358" width="27.42578125" style="2" hidden="1" customWidth="1"/>
    <col min="4359" max="4608" width="11.42578125" style="2" hidden="1" customWidth="1"/>
    <col min="4609" max="4609" width="5.5703125" style="2" hidden="1" customWidth="1"/>
    <col min="4610" max="4610" width="40.5703125" style="2" hidden="1" customWidth="1"/>
    <col min="4611" max="4611" width="18.28515625" style="2" hidden="1" customWidth="1"/>
    <col min="4612" max="4612" width="15.5703125" style="2" hidden="1" customWidth="1"/>
    <col min="4613" max="4613" width="16.5703125" style="2" hidden="1" customWidth="1"/>
    <col min="4614" max="4614" width="27.42578125" style="2" hidden="1" customWidth="1"/>
    <col min="4615" max="4864" width="11.42578125" style="2" hidden="1" customWidth="1"/>
    <col min="4865" max="4865" width="5.5703125" style="2" hidden="1" customWidth="1"/>
    <col min="4866" max="4866" width="40.5703125" style="2" hidden="1" customWidth="1"/>
    <col min="4867" max="4867" width="18.28515625" style="2" hidden="1" customWidth="1"/>
    <col min="4868" max="4868" width="15.5703125" style="2" hidden="1" customWidth="1"/>
    <col min="4869" max="4869" width="16.5703125" style="2" hidden="1" customWidth="1"/>
    <col min="4870" max="4870" width="27.42578125" style="2" hidden="1" customWidth="1"/>
    <col min="4871" max="5120" width="11.42578125" style="2" hidden="1" customWidth="1"/>
    <col min="5121" max="5121" width="5.5703125" style="2" hidden="1" customWidth="1"/>
    <col min="5122" max="5122" width="40.5703125" style="2" hidden="1" customWidth="1"/>
    <col min="5123" max="5123" width="18.28515625" style="2" hidden="1" customWidth="1"/>
    <col min="5124" max="5124" width="15.5703125" style="2" hidden="1" customWidth="1"/>
    <col min="5125" max="5125" width="16.5703125" style="2" hidden="1" customWidth="1"/>
    <col min="5126" max="5126" width="27.42578125" style="2" hidden="1" customWidth="1"/>
    <col min="5127" max="5376" width="11.42578125" style="2" hidden="1" customWidth="1"/>
    <col min="5377" max="5377" width="5.5703125" style="2" hidden="1" customWidth="1"/>
    <col min="5378" max="5378" width="40.5703125" style="2" hidden="1" customWidth="1"/>
    <col min="5379" max="5379" width="18.28515625" style="2" hidden="1" customWidth="1"/>
    <col min="5380" max="5380" width="15.5703125" style="2" hidden="1" customWidth="1"/>
    <col min="5381" max="5381" width="16.5703125" style="2" hidden="1" customWidth="1"/>
    <col min="5382" max="5382" width="27.42578125" style="2" hidden="1" customWidth="1"/>
    <col min="5383" max="5632" width="11.42578125" style="2" hidden="1" customWidth="1"/>
    <col min="5633" max="5633" width="5.5703125" style="2" hidden="1" customWidth="1"/>
    <col min="5634" max="5634" width="40.5703125" style="2" hidden="1" customWidth="1"/>
    <col min="5635" max="5635" width="18.28515625" style="2" hidden="1" customWidth="1"/>
    <col min="5636" max="5636" width="15.5703125" style="2" hidden="1" customWidth="1"/>
    <col min="5637" max="5637" width="16.5703125" style="2" hidden="1" customWidth="1"/>
    <col min="5638" max="5638" width="27.42578125" style="2" hidden="1" customWidth="1"/>
    <col min="5639" max="5888" width="11.42578125" style="2" hidden="1" customWidth="1"/>
    <col min="5889" max="5889" width="5.5703125" style="2" hidden="1" customWidth="1"/>
    <col min="5890" max="5890" width="40.5703125" style="2" hidden="1" customWidth="1"/>
    <col min="5891" max="5891" width="18.28515625" style="2" hidden="1" customWidth="1"/>
    <col min="5892" max="5892" width="15.5703125" style="2" hidden="1" customWidth="1"/>
    <col min="5893" max="5893" width="16.5703125" style="2" hidden="1" customWidth="1"/>
    <col min="5894" max="5894" width="27.42578125" style="2" hidden="1" customWidth="1"/>
    <col min="5895" max="6144" width="11.42578125" style="2" hidden="1" customWidth="1"/>
    <col min="6145" max="6145" width="5.5703125" style="2" hidden="1" customWidth="1"/>
    <col min="6146" max="6146" width="40.5703125" style="2" hidden="1" customWidth="1"/>
    <col min="6147" max="6147" width="18.28515625" style="2" hidden="1" customWidth="1"/>
    <col min="6148" max="6148" width="15.5703125" style="2" hidden="1" customWidth="1"/>
    <col min="6149" max="6149" width="16.5703125" style="2" hidden="1" customWidth="1"/>
    <col min="6150" max="6150" width="27.42578125" style="2" hidden="1" customWidth="1"/>
    <col min="6151" max="6400" width="11.42578125" style="2" hidden="1" customWidth="1"/>
    <col min="6401" max="6401" width="5.5703125" style="2" hidden="1" customWidth="1"/>
    <col min="6402" max="6402" width="40.5703125" style="2" hidden="1" customWidth="1"/>
    <col min="6403" max="6403" width="18.28515625" style="2" hidden="1" customWidth="1"/>
    <col min="6404" max="6404" width="15.5703125" style="2" hidden="1" customWidth="1"/>
    <col min="6405" max="6405" width="16.5703125" style="2" hidden="1" customWidth="1"/>
    <col min="6406" max="6406" width="27.42578125" style="2" hidden="1" customWidth="1"/>
    <col min="6407" max="6656" width="11.42578125" style="2" hidden="1" customWidth="1"/>
    <col min="6657" max="6657" width="5.5703125" style="2" hidden="1" customWidth="1"/>
    <col min="6658" max="6658" width="40.5703125" style="2" hidden="1" customWidth="1"/>
    <col min="6659" max="6659" width="18.28515625" style="2" hidden="1" customWidth="1"/>
    <col min="6660" max="6660" width="15.5703125" style="2" hidden="1" customWidth="1"/>
    <col min="6661" max="6661" width="16.5703125" style="2" hidden="1" customWidth="1"/>
    <col min="6662" max="6662" width="27.42578125" style="2" hidden="1" customWidth="1"/>
    <col min="6663" max="6912" width="11.42578125" style="2" hidden="1" customWidth="1"/>
    <col min="6913" max="6913" width="5.5703125" style="2" hidden="1" customWidth="1"/>
    <col min="6914" max="6914" width="40.5703125" style="2" hidden="1" customWidth="1"/>
    <col min="6915" max="6915" width="18.28515625" style="2" hidden="1" customWidth="1"/>
    <col min="6916" max="6916" width="15.5703125" style="2" hidden="1" customWidth="1"/>
    <col min="6917" max="6917" width="16.5703125" style="2" hidden="1" customWidth="1"/>
    <col min="6918" max="6918" width="27.42578125" style="2" hidden="1" customWidth="1"/>
    <col min="6919" max="7168" width="11.42578125" style="2" hidden="1" customWidth="1"/>
    <col min="7169" max="7169" width="5.5703125" style="2" hidden="1" customWidth="1"/>
    <col min="7170" max="7170" width="40.5703125" style="2" hidden="1" customWidth="1"/>
    <col min="7171" max="7171" width="18.28515625" style="2" hidden="1" customWidth="1"/>
    <col min="7172" max="7172" width="15.5703125" style="2" hidden="1" customWidth="1"/>
    <col min="7173" max="7173" width="16.5703125" style="2" hidden="1" customWidth="1"/>
    <col min="7174" max="7174" width="27.42578125" style="2" hidden="1" customWidth="1"/>
    <col min="7175" max="7424" width="11.42578125" style="2" hidden="1" customWidth="1"/>
    <col min="7425" max="7425" width="5.5703125" style="2" hidden="1" customWidth="1"/>
    <col min="7426" max="7426" width="40.5703125" style="2" hidden="1" customWidth="1"/>
    <col min="7427" max="7427" width="18.28515625" style="2" hidden="1" customWidth="1"/>
    <col min="7428" max="7428" width="15.5703125" style="2" hidden="1" customWidth="1"/>
    <col min="7429" max="7429" width="16.5703125" style="2" hidden="1" customWidth="1"/>
    <col min="7430" max="7430" width="27.42578125" style="2" hidden="1" customWidth="1"/>
    <col min="7431" max="7680" width="11.42578125" style="2" hidden="1" customWidth="1"/>
    <col min="7681" max="7681" width="5.5703125" style="2" hidden="1" customWidth="1"/>
    <col min="7682" max="7682" width="40.5703125" style="2" hidden="1" customWidth="1"/>
    <col min="7683" max="7683" width="18.28515625" style="2" hidden="1" customWidth="1"/>
    <col min="7684" max="7684" width="15.5703125" style="2" hidden="1" customWidth="1"/>
    <col min="7685" max="7685" width="16.5703125" style="2" hidden="1" customWidth="1"/>
    <col min="7686" max="7686" width="27.42578125" style="2" hidden="1" customWidth="1"/>
    <col min="7687" max="7936" width="11.42578125" style="2" hidden="1" customWidth="1"/>
    <col min="7937" max="7937" width="5.5703125" style="2" hidden="1" customWidth="1"/>
    <col min="7938" max="7938" width="40.5703125" style="2" hidden="1" customWidth="1"/>
    <col min="7939" max="7939" width="18.28515625" style="2" hidden="1" customWidth="1"/>
    <col min="7940" max="7940" width="15.5703125" style="2" hidden="1" customWidth="1"/>
    <col min="7941" max="7941" width="16.5703125" style="2" hidden="1" customWidth="1"/>
    <col min="7942" max="7942" width="27.42578125" style="2" hidden="1" customWidth="1"/>
    <col min="7943" max="8192" width="11.42578125" style="2" hidden="1" customWidth="1"/>
    <col min="8193" max="8193" width="5.5703125" style="2" hidden="1" customWidth="1"/>
    <col min="8194" max="8194" width="40.5703125" style="2" hidden="1" customWidth="1"/>
    <col min="8195" max="8195" width="18.28515625" style="2" hidden="1" customWidth="1"/>
    <col min="8196" max="8196" width="15.5703125" style="2" hidden="1" customWidth="1"/>
    <col min="8197" max="8197" width="16.5703125" style="2" hidden="1" customWidth="1"/>
    <col min="8198" max="8198" width="27.42578125" style="2" hidden="1" customWidth="1"/>
    <col min="8199" max="8448" width="11.42578125" style="2" hidden="1" customWidth="1"/>
    <col min="8449" max="8449" width="5.5703125" style="2" hidden="1" customWidth="1"/>
    <col min="8450" max="8450" width="40.5703125" style="2" hidden="1" customWidth="1"/>
    <col min="8451" max="8451" width="18.28515625" style="2" hidden="1" customWidth="1"/>
    <col min="8452" max="8452" width="15.5703125" style="2" hidden="1" customWidth="1"/>
    <col min="8453" max="8453" width="16.5703125" style="2" hidden="1" customWidth="1"/>
    <col min="8454" max="8454" width="27.42578125" style="2" hidden="1" customWidth="1"/>
    <col min="8455" max="8704" width="11.42578125" style="2" hidden="1" customWidth="1"/>
    <col min="8705" max="8705" width="5.5703125" style="2" hidden="1" customWidth="1"/>
    <col min="8706" max="8706" width="40.5703125" style="2" hidden="1" customWidth="1"/>
    <col min="8707" max="8707" width="18.28515625" style="2" hidden="1" customWidth="1"/>
    <col min="8708" max="8708" width="15.5703125" style="2" hidden="1" customWidth="1"/>
    <col min="8709" max="8709" width="16.5703125" style="2" hidden="1" customWidth="1"/>
    <col min="8710" max="8710" width="27.42578125" style="2" hidden="1" customWidth="1"/>
    <col min="8711" max="8960" width="11.42578125" style="2" hidden="1" customWidth="1"/>
    <col min="8961" max="8961" width="5.5703125" style="2" hidden="1" customWidth="1"/>
    <col min="8962" max="8962" width="40.5703125" style="2" hidden="1" customWidth="1"/>
    <col min="8963" max="8963" width="18.28515625" style="2" hidden="1" customWidth="1"/>
    <col min="8964" max="8964" width="15.5703125" style="2" hidden="1" customWidth="1"/>
    <col min="8965" max="8965" width="16.5703125" style="2" hidden="1" customWidth="1"/>
    <col min="8966" max="8966" width="27.42578125" style="2" hidden="1" customWidth="1"/>
    <col min="8967" max="9216" width="11.42578125" style="2" hidden="1" customWidth="1"/>
    <col min="9217" max="9217" width="5.5703125" style="2" hidden="1" customWidth="1"/>
    <col min="9218" max="9218" width="40.5703125" style="2" hidden="1" customWidth="1"/>
    <col min="9219" max="9219" width="18.28515625" style="2" hidden="1" customWidth="1"/>
    <col min="9220" max="9220" width="15.5703125" style="2" hidden="1" customWidth="1"/>
    <col min="9221" max="9221" width="16.5703125" style="2" hidden="1" customWidth="1"/>
    <col min="9222" max="9222" width="27.42578125" style="2" hidden="1" customWidth="1"/>
    <col min="9223" max="9472" width="11.42578125" style="2" hidden="1" customWidth="1"/>
    <col min="9473" max="9473" width="5.5703125" style="2" hidden="1" customWidth="1"/>
    <col min="9474" max="9474" width="40.5703125" style="2" hidden="1" customWidth="1"/>
    <col min="9475" max="9475" width="18.28515625" style="2" hidden="1" customWidth="1"/>
    <col min="9476" max="9476" width="15.5703125" style="2" hidden="1" customWidth="1"/>
    <col min="9477" max="9477" width="16.5703125" style="2" hidden="1" customWidth="1"/>
    <col min="9478" max="9478" width="27.42578125" style="2" hidden="1" customWidth="1"/>
    <col min="9479" max="9728" width="11.42578125" style="2" hidden="1" customWidth="1"/>
    <col min="9729" max="9729" width="5.5703125" style="2" hidden="1" customWidth="1"/>
    <col min="9730" max="9730" width="40.5703125" style="2" hidden="1" customWidth="1"/>
    <col min="9731" max="9731" width="18.28515625" style="2" hidden="1" customWidth="1"/>
    <col min="9732" max="9732" width="15.5703125" style="2" hidden="1" customWidth="1"/>
    <col min="9733" max="9733" width="16.5703125" style="2" hidden="1" customWidth="1"/>
    <col min="9734" max="9734" width="27.42578125" style="2" hidden="1" customWidth="1"/>
    <col min="9735" max="9984" width="11.42578125" style="2" hidden="1" customWidth="1"/>
    <col min="9985" max="9985" width="5.5703125" style="2" hidden="1" customWidth="1"/>
    <col min="9986" max="9986" width="40.5703125" style="2" hidden="1" customWidth="1"/>
    <col min="9987" max="9987" width="18.28515625" style="2" hidden="1" customWidth="1"/>
    <col min="9988" max="9988" width="15.5703125" style="2" hidden="1" customWidth="1"/>
    <col min="9989" max="9989" width="16.5703125" style="2" hidden="1" customWidth="1"/>
    <col min="9990" max="9990" width="27.42578125" style="2" hidden="1" customWidth="1"/>
    <col min="9991" max="10240" width="11.42578125" style="2" hidden="1" customWidth="1"/>
    <col min="10241" max="10241" width="5.5703125" style="2" hidden="1" customWidth="1"/>
    <col min="10242" max="10242" width="40.5703125" style="2" hidden="1" customWidth="1"/>
    <col min="10243" max="10243" width="18.28515625" style="2" hidden="1" customWidth="1"/>
    <col min="10244" max="10244" width="15.5703125" style="2" hidden="1" customWidth="1"/>
    <col min="10245" max="10245" width="16.5703125" style="2" hidden="1" customWidth="1"/>
    <col min="10246" max="10246" width="27.42578125" style="2" hidden="1" customWidth="1"/>
    <col min="10247" max="10496" width="11.42578125" style="2" hidden="1" customWidth="1"/>
    <col min="10497" max="10497" width="5.5703125" style="2" hidden="1" customWidth="1"/>
    <col min="10498" max="10498" width="40.5703125" style="2" hidden="1" customWidth="1"/>
    <col min="10499" max="10499" width="18.28515625" style="2" hidden="1" customWidth="1"/>
    <col min="10500" max="10500" width="15.5703125" style="2" hidden="1" customWidth="1"/>
    <col min="10501" max="10501" width="16.5703125" style="2" hidden="1" customWidth="1"/>
    <col min="10502" max="10502" width="27.42578125" style="2" hidden="1" customWidth="1"/>
    <col min="10503" max="10752" width="11.42578125" style="2" hidden="1" customWidth="1"/>
    <col min="10753" max="10753" width="5.5703125" style="2" hidden="1" customWidth="1"/>
    <col min="10754" max="10754" width="40.5703125" style="2" hidden="1" customWidth="1"/>
    <col min="10755" max="10755" width="18.28515625" style="2" hidden="1" customWidth="1"/>
    <col min="10756" max="10756" width="15.5703125" style="2" hidden="1" customWidth="1"/>
    <col min="10757" max="10757" width="16.5703125" style="2" hidden="1" customWidth="1"/>
    <col min="10758" max="10758" width="27.42578125" style="2" hidden="1" customWidth="1"/>
    <col min="10759" max="11008" width="11.42578125" style="2" hidden="1" customWidth="1"/>
    <col min="11009" max="11009" width="5.5703125" style="2" hidden="1" customWidth="1"/>
    <col min="11010" max="11010" width="40.5703125" style="2" hidden="1" customWidth="1"/>
    <col min="11011" max="11011" width="18.28515625" style="2" hidden="1" customWidth="1"/>
    <col min="11012" max="11012" width="15.5703125" style="2" hidden="1" customWidth="1"/>
    <col min="11013" max="11013" width="16.5703125" style="2" hidden="1" customWidth="1"/>
    <col min="11014" max="11014" width="27.42578125" style="2" hidden="1" customWidth="1"/>
    <col min="11015" max="11264" width="11.42578125" style="2" hidden="1" customWidth="1"/>
    <col min="11265" max="11265" width="5.5703125" style="2" hidden="1" customWidth="1"/>
    <col min="11266" max="11266" width="40.5703125" style="2" hidden="1" customWidth="1"/>
    <col min="11267" max="11267" width="18.28515625" style="2" hidden="1" customWidth="1"/>
    <col min="11268" max="11268" width="15.5703125" style="2" hidden="1" customWidth="1"/>
    <col min="11269" max="11269" width="16.5703125" style="2" hidden="1" customWidth="1"/>
    <col min="11270" max="11270" width="27.42578125" style="2" hidden="1" customWidth="1"/>
    <col min="11271" max="11520" width="11.42578125" style="2" hidden="1" customWidth="1"/>
    <col min="11521" max="11521" width="5.5703125" style="2" hidden="1" customWidth="1"/>
    <col min="11522" max="11522" width="40.5703125" style="2" hidden="1" customWidth="1"/>
    <col min="11523" max="11523" width="18.28515625" style="2" hidden="1" customWidth="1"/>
    <col min="11524" max="11524" width="15.5703125" style="2" hidden="1" customWidth="1"/>
    <col min="11525" max="11525" width="16.5703125" style="2" hidden="1" customWidth="1"/>
    <col min="11526" max="11526" width="27.42578125" style="2" hidden="1" customWidth="1"/>
    <col min="11527" max="11776" width="11.42578125" style="2" hidden="1" customWidth="1"/>
    <col min="11777" max="11777" width="5.5703125" style="2" hidden="1" customWidth="1"/>
    <col min="11778" max="11778" width="40.5703125" style="2" hidden="1" customWidth="1"/>
    <col min="11779" max="11779" width="18.28515625" style="2" hidden="1" customWidth="1"/>
    <col min="11780" max="11780" width="15.5703125" style="2" hidden="1" customWidth="1"/>
    <col min="11781" max="11781" width="16.5703125" style="2" hidden="1" customWidth="1"/>
    <col min="11782" max="11782" width="27.42578125" style="2" hidden="1" customWidth="1"/>
    <col min="11783" max="12032" width="11.42578125" style="2" hidden="1" customWidth="1"/>
    <col min="12033" max="12033" width="5.5703125" style="2" hidden="1" customWidth="1"/>
    <col min="12034" max="12034" width="40.5703125" style="2" hidden="1" customWidth="1"/>
    <col min="12035" max="12035" width="18.28515625" style="2" hidden="1" customWidth="1"/>
    <col min="12036" max="12036" width="15.5703125" style="2" hidden="1" customWidth="1"/>
    <col min="12037" max="12037" width="16.5703125" style="2" hidden="1" customWidth="1"/>
    <col min="12038" max="12038" width="27.42578125" style="2" hidden="1" customWidth="1"/>
    <col min="12039" max="12288" width="11.42578125" style="2" hidden="1" customWidth="1"/>
    <col min="12289" max="12289" width="5.5703125" style="2" hidden="1" customWidth="1"/>
    <col min="12290" max="12290" width="40.5703125" style="2" hidden="1" customWidth="1"/>
    <col min="12291" max="12291" width="18.28515625" style="2" hidden="1" customWidth="1"/>
    <col min="12292" max="12292" width="15.5703125" style="2" hidden="1" customWidth="1"/>
    <col min="12293" max="12293" width="16.5703125" style="2" hidden="1" customWidth="1"/>
    <col min="12294" max="12294" width="27.42578125" style="2" hidden="1" customWidth="1"/>
    <col min="12295" max="12544" width="11.42578125" style="2" hidden="1" customWidth="1"/>
    <col min="12545" max="12545" width="5.5703125" style="2" hidden="1" customWidth="1"/>
    <col min="12546" max="12546" width="40.5703125" style="2" hidden="1" customWidth="1"/>
    <col min="12547" max="12547" width="18.28515625" style="2" hidden="1" customWidth="1"/>
    <col min="12548" max="12548" width="15.5703125" style="2" hidden="1" customWidth="1"/>
    <col min="12549" max="12549" width="16.5703125" style="2" hidden="1" customWidth="1"/>
    <col min="12550" max="12550" width="27.42578125" style="2" hidden="1" customWidth="1"/>
    <col min="12551" max="12800" width="11.42578125" style="2" hidden="1" customWidth="1"/>
    <col min="12801" max="12801" width="5.5703125" style="2" hidden="1" customWidth="1"/>
    <col min="12802" max="12802" width="40.5703125" style="2" hidden="1" customWidth="1"/>
    <col min="12803" max="12803" width="18.28515625" style="2" hidden="1" customWidth="1"/>
    <col min="12804" max="12804" width="15.5703125" style="2" hidden="1" customWidth="1"/>
    <col min="12805" max="12805" width="16.5703125" style="2" hidden="1" customWidth="1"/>
    <col min="12806" max="12806" width="27.42578125" style="2" hidden="1" customWidth="1"/>
    <col min="12807" max="13056" width="11.42578125" style="2" hidden="1" customWidth="1"/>
    <col min="13057" max="13057" width="5.5703125" style="2" hidden="1" customWidth="1"/>
    <col min="13058" max="13058" width="40.5703125" style="2" hidden="1" customWidth="1"/>
    <col min="13059" max="13059" width="18.28515625" style="2" hidden="1" customWidth="1"/>
    <col min="13060" max="13060" width="15.5703125" style="2" hidden="1" customWidth="1"/>
    <col min="13061" max="13061" width="16.5703125" style="2" hidden="1" customWidth="1"/>
    <col min="13062" max="13062" width="27.42578125" style="2" hidden="1" customWidth="1"/>
    <col min="13063" max="13312" width="11.42578125" style="2" hidden="1" customWidth="1"/>
    <col min="13313" max="13313" width="5.5703125" style="2" hidden="1" customWidth="1"/>
    <col min="13314" max="13314" width="40.5703125" style="2" hidden="1" customWidth="1"/>
    <col min="13315" max="13315" width="18.28515625" style="2" hidden="1" customWidth="1"/>
    <col min="13316" max="13316" width="15.5703125" style="2" hidden="1" customWidth="1"/>
    <col min="13317" max="13317" width="16.5703125" style="2" hidden="1" customWidth="1"/>
    <col min="13318" max="13318" width="27.42578125" style="2" hidden="1" customWidth="1"/>
    <col min="13319" max="13568" width="11.42578125" style="2" hidden="1" customWidth="1"/>
    <col min="13569" max="13569" width="5.5703125" style="2" hidden="1" customWidth="1"/>
    <col min="13570" max="13570" width="40.5703125" style="2" hidden="1" customWidth="1"/>
    <col min="13571" max="13571" width="18.28515625" style="2" hidden="1" customWidth="1"/>
    <col min="13572" max="13572" width="15.5703125" style="2" hidden="1" customWidth="1"/>
    <col min="13573" max="13573" width="16.5703125" style="2" hidden="1" customWidth="1"/>
    <col min="13574" max="13574" width="27.42578125" style="2" hidden="1" customWidth="1"/>
    <col min="13575" max="13824" width="11.42578125" style="2" hidden="1" customWidth="1"/>
    <col min="13825" max="13825" width="5.5703125" style="2" hidden="1" customWidth="1"/>
    <col min="13826" max="13826" width="40.5703125" style="2" hidden="1" customWidth="1"/>
    <col min="13827" max="13827" width="18.28515625" style="2" hidden="1" customWidth="1"/>
    <col min="13828" max="13828" width="15.5703125" style="2" hidden="1" customWidth="1"/>
    <col min="13829" max="13829" width="16.5703125" style="2" hidden="1" customWidth="1"/>
    <col min="13830" max="13830" width="27.42578125" style="2" hidden="1" customWidth="1"/>
    <col min="13831" max="14080" width="11.42578125" style="2" hidden="1" customWidth="1"/>
    <col min="14081" max="14081" width="5.5703125" style="2" hidden="1" customWidth="1"/>
    <col min="14082" max="14082" width="40.5703125" style="2" hidden="1" customWidth="1"/>
    <col min="14083" max="14083" width="18.28515625" style="2" hidden="1" customWidth="1"/>
    <col min="14084" max="14084" width="15.5703125" style="2" hidden="1" customWidth="1"/>
    <col min="14085" max="14085" width="16.5703125" style="2" hidden="1" customWidth="1"/>
    <col min="14086" max="14086" width="27.42578125" style="2" hidden="1" customWidth="1"/>
    <col min="14087" max="14336" width="11.42578125" style="2" hidden="1" customWidth="1"/>
    <col min="14337" max="14337" width="5.5703125" style="2" hidden="1" customWidth="1"/>
    <col min="14338" max="14338" width="40.5703125" style="2" hidden="1" customWidth="1"/>
    <col min="14339" max="14339" width="18.28515625" style="2" hidden="1" customWidth="1"/>
    <col min="14340" max="14340" width="15.5703125" style="2" hidden="1" customWidth="1"/>
    <col min="14341" max="14341" width="16.5703125" style="2" hidden="1" customWidth="1"/>
    <col min="14342" max="14342" width="27.42578125" style="2" hidden="1" customWidth="1"/>
    <col min="14343" max="14592" width="11.42578125" style="2" hidden="1" customWidth="1"/>
    <col min="14593" max="14593" width="5.5703125" style="2" hidden="1" customWidth="1"/>
    <col min="14594" max="14594" width="40.5703125" style="2" hidden="1" customWidth="1"/>
    <col min="14595" max="14595" width="18.28515625" style="2" hidden="1" customWidth="1"/>
    <col min="14596" max="14596" width="15.5703125" style="2" hidden="1" customWidth="1"/>
    <col min="14597" max="14597" width="16.5703125" style="2" hidden="1" customWidth="1"/>
    <col min="14598" max="14598" width="27.42578125" style="2" hidden="1" customWidth="1"/>
    <col min="14599" max="14848" width="11.42578125" style="2" hidden="1" customWidth="1"/>
    <col min="14849" max="14849" width="5.5703125" style="2" hidden="1" customWidth="1"/>
    <col min="14850" max="14850" width="40.5703125" style="2" hidden="1" customWidth="1"/>
    <col min="14851" max="14851" width="18.28515625" style="2" hidden="1" customWidth="1"/>
    <col min="14852" max="14852" width="15.5703125" style="2" hidden="1" customWidth="1"/>
    <col min="14853" max="14853" width="16.5703125" style="2" hidden="1" customWidth="1"/>
    <col min="14854" max="14854" width="27.42578125" style="2" hidden="1" customWidth="1"/>
    <col min="14855" max="15104" width="11.42578125" style="2" hidden="1" customWidth="1"/>
    <col min="15105" max="15105" width="5.5703125" style="2" hidden="1" customWidth="1"/>
    <col min="15106" max="15106" width="40.5703125" style="2" hidden="1" customWidth="1"/>
    <col min="15107" max="15107" width="18.28515625" style="2" hidden="1" customWidth="1"/>
    <col min="15108" max="15108" width="15.5703125" style="2" hidden="1" customWidth="1"/>
    <col min="15109" max="15109" width="16.5703125" style="2" hidden="1" customWidth="1"/>
    <col min="15110" max="15110" width="27.42578125" style="2" hidden="1" customWidth="1"/>
    <col min="15111" max="15360" width="11.42578125" style="2" hidden="1" customWidth="1"/>
    <col min="15361" max="15361" width="5.5703125" style="2" hidden="1" customWidth="1"/>
    <col min="15362" max="15362" width="40.5703125" style="2" hidden="1" customWidth="1"/>
    <col min="15363" max="15363" width="18.28515625" style="2" hidden="1" customWidth="1"/>
    <col min="15364" max="15364" width="15.5703125" style="2" hidden="1" customWidth="1"/>
    <col min="15365" max="15365" width="16.5703125" style="2" hidden="1" customWidth="1"/>
    <col min="15366" max="15366" width="27.42578125" style="2" hidden="1" customWidth="1"/>
    <col min="15367" max="15616" width="11.42578125" style="2" hidden="1" customWidth="1"/>
    <col min="15617" max="15617" width="5.5703125" style="2" hidden="1" customWidth="1"/>
    <col min="15618" max="15618" width="40.5703125" style="2" hidden="1" customWidth="1"/>
    <col min="15619" max="15619" width="18.28515625" style="2" hidden="1" customWidth="1"/>
    <col min="15620" max="15620" width="15.5703125" style="2" hidden="1" customWidth="1"/>
    <col min="15621" max="15621" width="16.5703125" style="2" hidden="1" customWidth="1"/>
    <col min="15622" max="15622" width="27.42578125" style="2" hidden="1" customWidth="1"/>
    <col min="15623" max="15872" width="11.42578125" style="2" hidden="1" customWidth="1"/>
    <col min="15873" max="15873" width="5.5703125" style="2" hidden="1" customWidth="1"/>
    <col min="15874" max="15874" width="40.5703125" style="2" hidden="1" customWidth="1"/>
    <col min="15875" max="15875" width="18.28515625" style="2" hidden="1" customWidth="1"/>
    <col min="15876" max="15876" width="15.5703125" style="2" hidden="1" customWidth="1"/>
    <col min="15877" max="15877" width="16.5703125" style="2" hidden="1" customWidth="1"/>
    <col min="15878" max="15878" width="27.42578125" style="2" hidden="1" customWidth="1"/>
    <col min="15879" max="16128" width="11.42578125" style="2" hidden="1" customWidth="1"/>
    <col min="16129" max="16129" width="5.5703125" style="2" hidden="1" customWidth="1"/>
    <col min="16130" max="16130" width="40.5703125" style="2" hidden="1" customWidth="1"/>
    <col min="16131" max="16131" width="18.28515625" style="2" hidden="1" customWidth="1"/>
    <col min="16132" max="16132" width="15.5703125" style="2" hidden="1" customWidth="1"/>
    <col min="16133" max="16133" width="16.5703125" style="2" hidden="1" customWidth="1"/>
    <col min="16134" max="16134" width="27.42578125" style="2" hidden="1" customWidth="1"/>
    <col min="16135" max="16383" width="11.42578125" style="2" hidden="1" customWidth="1"/>
    <col min="16384" max="16384" width="6.28515625" style="2" hidden="1" customWidth="1"/>
  </cols>
  <sheetData>
    <row r="1" spans="1:7">
      <c r="A1" s="16"/>
    </row>
    <row r="2" spans="1:7"/>
    <row r="3" spans="1:7">
      <c r="A3" s="5" t="s">
        <v>26</v>
      </c>
      <c r="C3" s="4" t="str">
        <f>Forside!H10</f>
        <v>31. DESEMBER 2025</v>
      </c>
    </row>
    <row r="4" spans="1:7">
      <c r="A4" s="5"/>
    </row>
    <row r="5" spans="1:7">
      <c r="B5" s="5"/>
    </row>
    <row r="6" spans="1:7" ht="15.75">
      <c r="A6" s="6">
        <v>3</v>
      </c>
      <c r="B6" s="3" t="s">
        <v>48</v>
      </c>
    </row>
    <row r="7" spans="1:7">
      <c r="A7" s="12"/>
      <c r="B7" s="5"/>
    </row>
    <row r="8" spans="1:7">
      <c r="A8" s="5" t="s">
        <v>49</v>
      </c>
      <c r="B8" s="5"/>
    </row>
    <row r="9" spans="1:7">
      <c r="A9" s="5" t="s">
        <v>50</v>
      </c>
      <c r="B9" s="5"/>
    </row>
    <row r="10" spans="1:7">
      <c r="B10" s="5"/>
    </row>
    <row r="11" spans="1:7">
      <c r="C11" s="17" t="s">
        <v>51</v>
      </c>
      <c r="D11" s="17" t="s">
        <v>52</v>
      </c>
      <c r="F11" s="7" t="s">
        <v>28</v>
      </c>
    </row>
    <row r="12" spans="1:7">
      <c r="C12" s="17"/>
      <c r="D12" s="17"/>
      <c r="F12" s="65"/>
      <c r="G12" s="65"/>
    </row>
    <row r="13" spans="1:7">
      <c r="A13" s="5" t="s">
        <v>53</v>
      </c>
      <c r="B13" s="1" t="s">
        <v>54</v>
      </c>
      <c r="C13" s="42">
        <v>0</v>
      </c>
      <c r="D13" s="64">
        <v>0</v>
      </c>
      <c r="F13" s="65"/>
      <c r="G13" s="65"/>
    </row>
    <row r="14" spans="1:7">
      <c r="A14" s="5"/>
      <c r="C14" s="18"/>
      <c r="D14" s="18"/>
      <c r="F14" s="65"/>
      <c r="G14" s="65"/>
    </row>
    <row r="15" spans="1:7" ht="13.5" thickBot="1">
      <c r="A15" s="5"/>
      <c r="F15" s="65"/>
      <c r="G15" s="65"/>
    </row>
    <row r="16" spans="1:7" ht="14.25" thickTop="1" thickBot="1">
      <c r="A16" s="5"/>
      <c r="B16" s="1" t="s">
        <v>55</v>
      </c>
      <c r="C16" s="19">
        <v>61300</v>
      </c>
    </row>
    <row r="17" spans="1:4" ht="14.25" thickTop="1" thickBot="1">
      <c r="A17" s="5"/>
      <c r="B17" s="1" t="s">
        <v>56</v>
      </c>
      <c r="C17" s="120">
        <v>11.6485</v>
      </c>
    </row>
    <row r="18" spans="1:4" ht="14.25" thickTop="1" thickBot="1">
      <c r="A18" s="5"/>
      <c r="B18" s="1" t="s">
        <v>57</v>
      </c>
      <c r="C18" s="19">
        <f>C16*C17</f>
        <v>714053.05</v>
      </c>
    </row>
    <row r="19" spans="1:4" ht="13.5" thickTop="1">
      <c r="A19" s="5"/>
    </row>
    <row r="20" spans="1:4" ht="13.5" thickBot="1">
      <c r="A20" s="5" t="s">
        <v>58</v>
      </c>
      <c r="B20" s="1" t="s">
        <v>59</v>
      </c>
    </row>
    <row r="21" spans="1:4" ht="14.25" thickTop="1" thickBot="1">
      <c r="A21" s="5"/>
      <c r="B21" s="1" t="s">
        <v>60</v>
      </c>
      <c r="C21" s="19">
        <f>0.18*MIN(C13,C18)+0.16*MAX(C13-C18,0)</f>
        <v>0</v>
      </c>
      <c r="D21" s="19">
        <f>0.18*MIN(D13,C18)+0.16*MAX(D13-C18,0)</f>
        <v>0</v>
      </c>
    </row>
    <row r="22" spans="1:4" ht="13.5" thickTop="1">
      <c r="A22" s="5"/>
    </row>
    <row r="23" spans="1:4">
      <c r="A23" s="5"/>
    </row>
    <row r="24" spans="1:4">
      <c r="A24" s="5" t="s">
        <v>61</v>
      </c>
      <c r="B24" s="1" t="s">
        <v>62</v>
      </c>
    </row>
    <row r="25" spans="1:4" ht="13.5" thickBot="1">
      <c r="B25" s="1" t="s">
        <v>63</v>
      </c>
    </row>
    <row r="26" spans="1:4" ht="14.25" thickTop="1" thickBot="1">
      <c r="B26" s="1" t="s">
        <v>64</v>
      </c>
      <c r="D26" s="19">
        <f>IF(C13&gt;D13,C21,D21)</f>
        <v>0</v>
      </c>
    </row>
    <row r="27" spans="1:4" ht="13.5" thickTop="1">
      <c r="D27" s="18"/>
    </row>
    <row r="28" spans="1:4">
      <c r="D28" s="18"/>
    </row>
    <row r="29" spans="1:4"/>
    <row r="30" spans="1:4"/>
    <row r="31" spans="1:4">
      <c r="A31" s="5" t="s">
        <v>65</v>
      </c>
      <c r="B31" s="5"/>
    </row>
    <row r="32" spans="1:4">
      <c r="A32" s="5" t="s">
        <v>50</v>
      </c>
      <c r="B32" s="5"/>
    </row>
    <row r="33" spans="1:7">
      <c r="B33" s="5"/>
    </row>
    <row r="34" spans="1:7">
      <c r="C34" s="20">
        <f>D34-1</f>
        <v>2023</v>
      </c>
      <c r="D34" s="20">
        <f>E34-1</f>
        <v>2024</v>
      </c>
      <c r="E34" s="20">
        <f>Forside!B1</f>
        <v>2025</v>
      </c>
      <c r="F34" s="17" t="s">
        <v>66</v>
      </c>
    </row>
    <row r="35" spans="1:7" ht="13.5" thickBot="1">
      <c r="C35" s="21"/>
      <c r="D35" s="21"/>
      <c r="E35" s="21"/>
    </row>
    <row r="36" spans="1:7" ht="14.25" thickTop="1" thickBot="1">
      <c r="A36" s="5" t="s">
        <v>67</v>
      </c>
      <c r="B36" s="1" t="s">
        <v>68</v>
      </c>
      <c r="C36" s="42"/>
      <c r="D36" s="42"/>
      <c r="E36" s="66"/>
      <c r="F36" s="15">
        <f>SUM(C36:E36)/3</f>
        <v>0</v>
      </c>
    </row>
    <row r="37" spans="1:7" ht="13.5" thickTop="1">
      <c r="C37" s="18"/>
      <c r="D37" s="18"/>
      <c r="E37" s="18"/>
      <c r="F37" s="22"/>
    </row>
    <row r="38" spans="1:7" ht="13.5" thickBot="1">
      <c r="F38" s="23"/>
    </row>
    <row r="39" spans="1:7" ht="14.25" thickTop="1" thickBot="1">
      <c r="B39" s="1" t="s">
        <v>55</v>
      </c>
      <c r="C39" s="19">
        <v>42900</v>
      </c>
      <c r="F39" s="7" t="s">
        <v>28</v>
      </c>
    </row>
    <row r="40" spans="1:7" ht="14.25" thickTop="1" thickBot="1">
      <c r="B40" s="1" t="s">
        <v>56</v>
      </c>
      <c r="C40" s="120">
        <f>C17</f>
        <v>11.6485</v>
      </c>
      <c r="F40" s="67"/>
      <c r="G40" s="65"/>
    </row>
    <row r="41" spans="1:7" ht="14.25" thickTop="1" thickBot="1">
      <c r="B41" s="1" t="s">
        <v>57</v>
      </c>
      <c r="C41" s="19">
        <f>C39*C40</f>
        <v>499720.65</v>
      </c>
      <c r="F41" s="67"/>
      <c r="G41" s="65"/>
    </row>
    <row r="42" spans="1:7" ht="13.5" thickTop="1">
      <c r="F42" s="67"/>
      <c r="G42" s="65"/>
    </row>
    <row r="43" spans="1:7" ht="13.5" thickBot="1">
      <c r="A43" s="5" t="s">
        <v>69</v>
      </c>
      <c r="B43" s="1" t="s">
        <v>59</v>
      </c>
      <c r="F43" s="23"/>
    </row>
    <row r="44" spans="1:7" ht="14.25" thickTop="1" thickBot="1">
      <c r="B44" s="1" t="s">
        <v>70</v>
      </c>
      <c r="F44" s="15">
        <f>0.26*MIN(F36,C41)+0.23*MAX(F36-C41,0)</f>
        <v>0</v>
      </c>
    </row>
    <row r="45" spans="1:7" ht="13.5" thickTop="1"/>
    <row r="46" spans="1:7"/>
    <row r="47" spans="1:7">
      <c r="A47" s="5" t="s">
        <v>48</v>
      </c>
      <c r="B47" s="5"/>
    </row>
    <row r="48" spans="1:7">
      <c r="A48" s="5" t="s">
        <v>71</v>
      </c>
      <c r="B48" s="5" t="s">
        <v>72</v>
      </c>
    </row>
    <row r="49" spans="1:7">
      <c r="B49" s="5"/>
    </row>
    <row r="50" spans="1:7">
      <c r="C50" s="17" t="s">
        <v>73</v>
      </c>
      <c r="D50" s="17" t="s">
        <v>74</v>
      </c>
      <c r="F50" s="7" t="s">
        <v>28</v>
      </c>
    </row>
    <row r="51" spans="1:7">
      <c r="C51" s="21"/>
      <c r="D51" s="21"/>
      <c r="F51" s="65"/>
      <c r="G51" s="65"/>
    </row>
    <row r="52" spans="1:7" ht="13.5" thickBot="1">
      <c r="B52" s="1" t="s">
        <v>75</v>
      </c>
      <c r="C52" s="21"/>
      <c r="D52" s="21"/>
      <c r="F52" s="65"/>
      <c r="G52" s="65"/>
    </row>
    <row r="53" spans="1:7" ht="14.25" thickTop="1" thickBot="1">
      <c r="B53" s="1" t="str">
        <f>"I regnskapsår "&amp;C34</f>
        <v>I regnskapsår 2023</v>
      </c>
      <c r="C53" s="19">
        <f>C36</f>
        <v>0</v>
      </c>
      <c r="D53" s="64"/>
      <c r="F53" s="65"/>
      <c r="G53" s="65"/>
    </row>
    <row r="54" spans="1:7" ht="14.25" thickTop="1" thickBot="1">
      <c r="B54" s="1" t="str">
        <f>"I regnskapsår "&amp;D34</f>
        <v>I regnskapsår 2024</v>
      </c>
      <c r="C54" s="19">
        <f>D36</f>
        <v>0</v>
      </c>
      <c r="D54" s="64"/>
      <c r="F54" s="65"/>
      <c r="G54" s="65"/>
    </row>
    <row r="55" spans="1:7" ht="14.25" thickTop="1" thickBot="1">
      <c r="B55" s="1" t="str">
        <f>"I regnskapsår "&amp;E34</f>
        <v>I regnskapsår 2025</v>
      </c>
      <c r="C55" s="19">
        <f>E36</f>
        <v>0</v>
      </c>
      <c r="D55" s="68"/>
    </row>
    <row r="56" spans="1:7" ht="14.25" thickTop="1" thickBot="1">
      <c r="B56" s="1" t="s">
        <v>66</v>
      </c>
      <c r="C56" s="19">
        <f>SUM(C53:C55)/3</f>
        <v>0</v>
      </c>
      <c r="D56" s="19">
        <f>SUM(D53:D55)/3</f>
        <v>0</v>
      </c>
    </row>
    <row r="57" spans="1:7" ht="14.25" thickTop="1" thickBot="1">
      <c r="C57" s="17"/>
      <c r="D57" s="17"/>
    </row>
    <row r="58" spans="1:7" ht="14.25" thickTop="1" thickBot="1">
      <c r="B58" s="1" t="s">
        <v>76</v>
      </c>
      <c r="C58" s="17"/>
      <c r="D58" s="24">
        <f>IF(C56=0,1,MAX(MIN(D56/C56,1),0.5))</f>
        <v>1</v>
      </c>
    </row>
    <row r="59" spans="1:7" ht="13.5" thickTop="1"/>
    <row r="60" spans="1:7"/>
    <row r="61" spans="1:7">
      <c r="A61" s="5" t="s">
        <v>77</v>
      </c>
      <c r="B61" s="5" t="s">
        <v>78</v>
      </c>
    </row>
    <row r="62" spans="1:7">
      <c r="C62" s="17" t="s">
        <v>73</v>
      </c>
      <c r="D62" s="17" t="s">
        <v>79</v>
      </c>
    </row>
    <row r="63" spans="1:7" ht="13.5" thickBot="1">
      <c r="C63" s="17"/>
      <c r="D63" s="17"/>
    </row>
    <row r="64" spans="1:7" ht="14.25" thickTop="1" thickBot="1">
      <c r="B64" s="1" t="s">
        <v>80</v>
      </c>
      <c r="C64" s="19">
        <f>D26</f>
        <v>0</v>
      </c>
      <c r="D64" s="19">
        <f>C64*D58</f>
        <v>0</v>
      </c>
    </row>
    <row r="65" spans="1:4" ht="14.25" thickTop="1" thickBot="1">
      <c r="B65" s="1" t="s">
        <v>81</v>
      </c>
      <c r="C65" s="19">
        <f>F44</f>
        <v>0</v>
      </c>
      <c r="D65" s="19">
        <f>C65*D58</f>
        <v>0</v>
      </c>
    </row>
    <row r="66" spans="1:4" ht="13.5" thickTop="1">
      <c r="C66" s="17"/>
      <c r="D66" s="17"/>
    </row>
    <row r="67" spans="1:4" ht="13.5" thickBot="1">
      <c r="C67" s="17"/>
      <c r="D67" s="17"/>
    </row>
    <row r="68" spans="1:4" ht="14.25" thickTop="1" thickBot="1">
      <c r="A68" s="5" t="s">
        <v>82</v>
      </c>
      <c r="B68" s="5" t="s">
        <v>83</v>
      </c>
      <c r="D68" s="19">
        <f>MAX(D64,D65)</f>
        <v>0</v>
      </c>
    </row>
    <row r="69" spans="1:4" ht="13.5" thickTop="1"/>
    <row r="70" spans="1:4"/>
  </sheetData>
  <sheetProtection algorithmName="SHA-512" hashValue="ncHBmFTfRA0QGjiNKXiszmVe+oOHGpIMsj3mis4MTh7rD7YLTC/RwJStOYMmocacZYrV4jSkNpnCVfZhoq0HHg==" saltValue="uh0PUiUyzRuJ/aMl+o+pvA==" spinCount="100000" sheet="1" objects="1" scenarios="1"/>
  <pageMargins left="0.75000000000000011" right="0.75000000000000011" top="1" bottom="1" header="0.5" footer="0.5"/>
  <pageSetup paperSize="9" scale="83" fitToWidth="0" fitToHeight="0" orientation="landscape" r:id="rId1"/>
  <headerFooter alignWithMargins="0">
    <oddHeader>&amp;LFINANSTILSYNET&amp;Rv.1301</oddHeader>
    <oddFooter>&amp;CResultat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WVO49"/>
  <sheetViews>
    <sheetView workbookViewId="0"/>
  </sheetViews>
  <sheetFormatPr baseColWidth="10" defaultColWidth="10.85546875" defaultRowHeight="12.75" zeroHeight="1"/>
  <cols>
    <col min="1" max="1" width="8.5703125" style="44" customWidth="1"/>
    <col min="2" max="2" width="64.7109375" style="44" customWidth="1"/>
    <col min="3" max="3" width="15.5703125" style="44" customWidth="1"/>
    <col min="4" max="4" width="5.5703125" style="43" customWidth="1"/>
    <col min="5" max="5" width="27.42578125" style="44" customWidth="1"/>
    <col min="6" max="6" width="13.7109375" style="44" hidden="1" customWidth="1"/>
    <col min="7" max="7" width="32.7109375" style="44" hidden="1" customWidth="1"/>
    <col min="8" max="257" width="11.42578125" style="44" hidden="1" customWidth="1"/>
    <col min="258" max="258" width="8.5703125" style="44" hidden="1" customWidth="1"/>
    <col min="259" max="259" width="64.7109375" style="44" hidden="1" customWidth="1"/>
    <col min="260" max="260" width="16.7109375" style="44" hidden="1" customWidth="1"/>
    <col min="261" max="261" width="18.5703125" style="44" hidden="1" customWidth="1"/>
    <col min="262" max="262" width="13.7109375" style="44" hidden="1" customWidth="1"/>
    <col min="263" max="263" width="32.7109375" style="44" hidden="1" customWidth="1"/>
    <col min="264" max="513" width="11.42578125" style="44" hidden="1" customWidth="1"/>
    <col min="514" max="514" width="8.5703125" style="44" hidden="1" customWidth="1"/>
    <col min="515" max="515" width="64.7109375" style="44" hidden="1" customWidth="1"/>
    <col min="516" max="516" width="16.7109375" style="44" hidden="1" customWidth="1"/>
    <col min="517" max="517" width="18.5703125" style="44" hidden="1" customWidth="1"/>
    <col min="518" max="518" width="13.7109375" style="44" hidden="1" customWidth="1"/>
    <col min="519" max="519" width="32.7109375" style="44" hidden="1" customWidth="1"/>
    <col min="520" max="769" width="11.42578125" style="44" hidden="1" customWidth="1"/>
    <col min="770" max="770" width="8.5703125" style="44" hidden="1" customWidth="1"/>
    <col min="771" max="771" width="64.7109375" style="44" hidden="1" customWidth="1"/>
    <col min="772" max="772" width="16.7109375" style="44" hidden="1" customWidth="1"/>
    <col min="773" max="773" width="18.5703125" style="44" hidden="1" customWidth="1"/>
    <col min="774" max="774" width="13.7109375" style="44" hidden="1" customWidth="1"/>
    <col min="775" max="775" width="32.7109375" style="44" hidden="1" customWidth="1"/>
    <col min="776" max="1025" width="11.42578125" style="44" hidden="1" customWidth="1"/>
    <col min="1026" max="1026" width="8.5703125" style="44" hidden="1" customWidth="1"/>
    <col min="1027" max="1027" width="64.7109375" style="44" hidden="1" customWidth="1"/>
    <col min="1028" max="1028" width="16.7109375" style="44" hidden="1" customWidth="1"/>
    <col min="1029" max="1029" width="18.5703125" style="44" hidden="1" customWidth="1"/>
    <col min="1030" max="1030" width="13.7109375" style="44" hidden="1" customWidth="1"/>
    <col min="1031" max="1031" width="32.7109375" style="44" hidden="1" customWidth="1"/>
    <col min="1032" max="1281" width="11.42578125" style="44" hidden="1" customWidth="1"/>
    <col min="1282" max="1282" width="8.5703125" style="44" hidden="1" customWidth="1"/>
    <col min="1283" max="1283" width="64.7109375" style="44" hidden="1" customWidth="1"/>
    <col min="1284" max="1284" width="16.7109375" style="44" hidden="1" customWidth="1"/>
    <col min="1285" max="1285" width="18.5703125" style="44" hidden="1" customWidth="1"/>
    <col min="1286" max="1286" width="13.7109375" style="44" hidden="1" customWidth="1"/>
    <col min="1287" max="1287" width="32.7109375" style="44" hidden="1" customWidth="1"/>
    <col min="1288" max="1537" width="11.42578125" style="44" hidden="1" customWidth="1"/>
    <col min="1538" max="1538" width="8.5703125" style="44" hidden="1" customWidth="1"/>
    <col min="1539" max="1539" width="64.7109375" style="44" hidden="1" customWidth="1"/>
    <col min="1540" max="1540" width="16.7109375" style="44" hidden="1" customWidth="1"/>
    <col min="1541" max="1541" width="18.5703125" style="44" hidden="1" customWidth="1"/>
    <col min="1542" max="1542" width="13.7109375" style="44" hidden="1" customWidth="1"/>
    <col min="1543" max="1543" width="32.7109375" style="44" hidden="1" customWidth="1"/>
    <col min="1544" max="1793" width="11.42578125" style="44" hidden="1" customWidth="1"/>
    <col min="1794" max="1794" width="8.5703125" style="44" hidden="1" customWidth="1"/>
    <col min="1795" max="1795" width="64.7109375" style="44" hidden="1" customWidth="1"/>
    <col min="1796" max="1796" width="16.7109375" style="44" hidden="1" customWidth="1"/>
    <col min="1797" max="1797" width="18.5703125" style="44" hidden="1" customWidth="1"/>
    <col min="1798" max="1798" width="13.7109375" style="44" hidden="1" customWidth="1"/>
    <col min="1799" max="1799" width="32.7109375" style="44" hidden="1" customWidth="1"/>
    <col min="1800" max="2049" width="11.42578125" style="44" hidden="1" customWidth="1"/>
    <col min="2050" max="2050" width="8.5703125" style="44" hidden="1" customWidth="1"/>
    <col min="2051" max="2051" width="64.7109375" style="44" hidden="1" customWidth="1"/>
    <col min="2052" max="2052" width="16.7109375" style="44" hidden="1" customWidth="1"/>
    <col min="2053" max="2053" width="18.5703125" style="44" hidden="1" customWidth="1"/>
    <col min="2054" max="2054" width="13.7109375" style="44" hidden="1" customWidth="1"/>
    <col min="2055" max="2055" width="32.7109375" style="44" hidden="1" customWidth="1"/>
    <col min="2056" max="2305" width="11.42578125" style="44" hidden="1" customWidth="1"/>
    <col min="2306" max="2306" width="8.5703125" style="44" hidden="1" customWidth="1"/>
    <col min="2307" max="2307" width="64.7109375" style="44" hidden="1" customWidth="1"/>
    <col min="2308" max="2308" width="16.7109375" style="44" hidden="1" customWidth="1"/>
    <col min="2309" max="2309" width="18.5703125" style="44" hidden="1" customWidth="1"/>
    <col min="2310" max="2310" width="13.7109375" style="44" hidden="1" customWidth="1"/>
    <col min="2311" max="2311" width="32.7109375" style="44" hidden="1" customWidth="1"/>
    <col min="2312" max="2561" width="11.42578125" style="44" hidden="1" customWidth="1"/>
    <col min="2562" max="2562" width="8.5703125" style="44" hidden="1" customWidth="1"/>
    <col min="2563" max="2563" width="64.7109375" style="44" hidden="1" customWidth="1"/>
    <col min="2564" max="2564" width="16.7109375" style="44" hidden="1" customWidth="1"/>
    <col min="2565" max="2565" width="18.5703125" style="44" hidden="1" customWidth="1"/>
    <col min="2566" max="2566" width="13.7109375" style="44" hidden="1" customWidth="1"/>
    <col min="2567" max="2567" width="32.7109375" style="44" hidden="1" customWidth="1"/>
    <col min="2568" max="2817" width="11.42578125" style="44" hidden="1" customWidth="1"/>
    <col min="2818" max="2818" width="8.5703125" style="44" hidden="1" customWidth="1"/>
    <col min="2819" max="2819" width="64.7109375" style="44" hidden="1" customWidth="1"/>
    <col min="2820" max="2820" width="16.7109375" style="44" hidden="1" customWidth="1"/>
    <col min="2821" max="2821" width="18.5703125" style="44" hidden="1" customWidth="1"/>
    <col min="2822" max="2822" width="13.7109375" style="44" hidden="1" customWidth="1"/>
    <col min="2823" max="2823" width="32.7109375" style="44" hidden="1" customWidth="1"/>
    <col min="2824" max="3073" width="11.42578125" style="44" hidden="1" customWidth="1"/>
    <col min="3074" max="3074" width="8.5703125" style="44" hidden="1" customWidth="1"/>
    <col min="3075" max="3075" width="64.7109375" style="44" hidden="1" customWidth="1"/>
    <col min="3076" max="3076" width="16.7109375" style="44" hidden="1" customWidth="1"/>
    <col min="3077" max="3077" width="18.5703125" style="44" hidden="1" customWidth="1"/>
    <col min="3078" max="3078" width="13.7109375" style="44" hidden="1" customWidth="1"/>
    <col min="3079" max="3079" width="32.7109375" style="44" hidden="1" customWidth="1"/>
    <col min="3080" max="3329" width="11.42578125" style="44" hidden="1" customWidth="1"/>
    <col min="3330" max="3330" width="8.5703125" style="44" hidden="1" customWidth="1"/>
    <col min="3331" max="3331" width="64.7109375" style="44" hidden="1" customWidth="1"/>
    <col min="3332" max="3332" width="16.7109375" style="44" hidden="1" customWidth="1"/>
    <col min="3333" max="3333" width="18.5703125" style="44" hidden="1" customWidth="1"/>
    <col min="3334" max="3334" width="13.7109375" style="44" hidden="1" customWidth="1"/>
    <col min="3335" max="3335" width="32.7109375" style="44" hidden="1" customWidth="1"/>
    <col min="3336" max="3585" width="11.42578125" style="44" hidden="1" customWidth="1"/>
    <col min="3586" max="3586" width="8.5703125" style="44" hidden="1" customWidth="1"/>
    <col min="3587" max="3587" width="64.7109375" style="44" hidden="1" customWidth="1"/>
    <col min="3588" max="3588" width="16.7109375" style="44" hidden="1" customWidth="1"/>
    <col min="3589" max="3589" width="18.5703125" style="44" hidden="1" customWidth="1"/>
    <col min="3590" max="3590" width="13.7109375" style="44" hidden="1" customWidth="1"/>
    <col min="3591" max="3591" width="32.7109375" style="44" hidden="1" customWidth="1"/>
    <col min="3592" max="3841" width="11.42578125" style="44" hidden="1" customWidth="1"/>
    <col min="3842" max="3842" width="8.5703125" style="44" hidden="1" customWidth="1"/>
    <col min="3843" max="3843" width="64.7109375" style="44" hidden="1" customWidth="1"/>
    <col min="3844" max="3844" width="16.7109375" style="44" hidden="1" customWidth="1"/>
    <col min="3845" max="3845" width="18.5703125" style="44" hidden="1" customWidth="1"/>
    <col min="3846" max="3846" width="13.7109375" style="44" hidden="1" customWidth="1"/>
    <col min="3847" max="3847" width="32.7109375" style="44" hidden="1" customWidth="1"/>
    <col min="3848" max="4097" width="11.42578125" style="44" hidden="1" customWidth="1"/>
    <col min="4098" max="4098" width="8.5703125" style="44" hidden="1" customWidth="1"/>
    <col min="4099" max="4099" width="64.7109375" style="44" hidden="1" customWidth="1"/>
    <col min="4100" max="4100" width="16.7109375" style="44" hidden="1" customWidth="1"/>
    <col min="4101" max="4101" width="18.5703125" style="44" hidden="1" customWidth="1"/>
    <col min="4102" max="4102" width="13.7109375" style="44" hidden="1" customWidth="1"/>
    <col min="4103" max="4103" width="32.7109375" style="44" hidden="1" customWidth="1"/>
    <col min="4104" max="4353" width="11.42578125" style="44" hidden="1" customWidth="1"/>
    <col min="4354" max="4354" width="8.5703125" style="44" hidden="1" customWidth="1"/>
    <col min="4355" max="4355" width="64.7109375" style="44" hidden="1" customWidth="1"/>
    <col min="4356" max="4356" width="16.7109375" style="44" hidden="1" customWidth="1"/>
    <col min="4357" max="4357" width="18.5703125" style="44" hidden="1" customWidth="1"/>
    <col min="4358" max="4358" width="13.7109375" style="44" hidden="1" customWidth="1"/>
    <col min="4359" max="4359" width="32.7109375" style="44" hidden="1" customWidth="1"/>
    <col min="4360" max="4609" width="11.42578125" style="44" hidden="1" customWidth="1"/>
    <col min="4610" max="4610" width="8.5703125" style="44" hidden="1" customWidth="1"/>
    <col min="4611" max="4611" width="64.7109375" style="44" hidden="1" customWidth="1"/>
    <col min="4612" max="4612" width="16.7109375" style="44" hidden="1" customWidth="1"/>
    <col min="4613" max="4613" width="18.5703125" style="44" hidden="1" customWidth="1"/>
    <col min="4614" max="4614" width="13.7109375" style="44" hidden="1" customWidth="1"/>
    <col min="4615" max="4615" width="32.7109375" style="44" hidden="1" customWidth="1"/>
    <col min="4616" max="4865" width="11.42578125" style="44" hidden="1" customWidth="1"/>
    <col min="4866" max="4866" width="8.5703125" style="44" hidden="1" customWidth="1"/>
    <col min="4867" max="4867" width="64.7109375" style="44" hidden="1" customWidth="1"/>
    <col min="4868" max="4868" width="16.7109375" style="44" hidden="1" customWidth="1"/>
    <col min="4869" max="4869" width="18.5703125" style="44" hidden="1" customWidth="1"/>
    <col min="4870" max="4870" width="13.7109375" style="44" hidden="1" customWidth="1"/>
    <col min="4871" max="4871" width="32.7109375" style="44" hidden="1" customWidth="1"/>
    <col min="4872" max="5121" width="11.42578125" style="44" hidden="1" customWidth="1"/>
    <col min="5122" max="5122" width="8.5703125" style="44" hidden="1" customWidth="1"/>
    <col min="5123" max="5123" width="64.7109375" style="44" hidden="1" customWidth="1"/>
    <col min="5124" max="5124" width="16.7109375" style="44" hidden="1" customWidth="1"/>
    <col min="5125" max="5125" width="18.5703125" style="44" hidden="1" customWidth="1"/>
    <col min="5126" max="5126" width="13.7109375" style="44" hidden="1" customWidth="1"/>
    <col min="5127" max="5127" width="32.7109375" style="44" hidden="1" customWidth="1"/>
    <col min="5128" max="5377" width="11.42578125" style="44" hidden="1" customWidth="1"/>
    <col min="5378" max="5378" width="8.5703125" style="44" hidden="1" customWidth="1"/>
    <col min="5379" max="5379" width="64.7109375" style="44" hidden="1" customWidth="1"/>
    <col min="5380" max="5380" width="16.7109375" style="44" hidden="1" customWidth="1"/>
    <col min="5381" max="5381" width="18.5703125" style="44" hidden="1" customWidth="1"/>
    <col min="5382" max="5382" width="13.7109375" style="44" hidden="1" customWidth="1"/>
    <col min="5383" max="5383" width="32.7109375" style="44" hidden="1" customWidth="1"/>
    <col min="5384" max="5633" width="11.42578125" style="44" hidden="1" customWidth="1"/>
    <col min="5634" max="5634" width="8.5703125" style="44" hidden="1" customWidth="1"/>
    <col min="5635" max="5635" width="64.7109375" style="44" hidden="1" customWidth="1"/>
    <col min="5636" max="5636" width="16.7109375" style="44" hidden="1" customWidth="1"/>
    <col min="5637" max="5637" width="18.5703125" style="44" hidden="1" customWidth="1"/>
    <col min="5638" max="5638" width="13.7109375" style="44" hidden="1" customWidth="1"/>
    <col min="5639" max="5639" width="32.7109375" style="44" hidden="1" customWidth="1"/>
    <col min="5640" max="5889" width="11.42578125" style="44" hidden="1" customWidth="1"/>
    <col min="5890" max="5890" width="8.5703125" style="44" hidden="1" customWidth="1"/>
    <col min="5891" max="5891" width="64.7109375" style="44" hidden="1" customWidth="1"/>
    <col min="5892" max="5892" width="16.7109375" style="44" hidden="1" customWidth="1"/>
    <col min="5893" max="5893" width="18.5703125" style="44" hidden="1" customWidth="1"/>
    <col min="5894" max="5894" width="13.7109375" style="44" hidden="1" customWidth="1"/>
    <col min="5895" max="5895" width="32.7109375" style="44" hidden="1" customWidth="1"/>
    <col min="5896" max="6145" width="11.42578125" style="44" hidden="1" customWidth="1"/>
    <col min="6146" max="6146" width="8.5703125" style="44" hidden="1" customWidth="1"/>
    <col min="6147" max="6147" width="64.7109375" style="44" hidden="1" customWidth="1"/>
    <col min="6148" max="6148" width="16.7109375" style="44" hidden="1" customWidth="1"/>
    <col min="6149" max="6149" width="18.5703125" style="44" hidden="1" customWidth="1"/>
    <col min="6150" max="6150" width="13.7109375" style="44" hidden="1" customWidth="1"/>
    <col min="6151" max="6151" width="32.7109375" style="44" hidden="1" customWidth="1"/>
    <col min="6152" max="6401" width="11.42578125" style="44" hidden="1" customWidth="1"/>
    <col min="6402" max="6402" width="8.5703125" style="44" hidden="1" customWidth="1"/>
    <col min="6403" max="6403" width="64.7109375" style="44" hidden="1" customWidth="1"/>
    <col min="6404" max="6404" width="16.7109375" style="44" hidden="1" customWidth="1"/>
    <col min="6405" max="6405" width="18.5703125" style="44" hidden="1" customWidth="1"/>
    <col min="6406" max="6406" width="13.7109375" style="44" hidden="1" customWidth="1"/>
    <col min="6407" max="6407" width="32.7109375" style="44" hidden="1" customWidth="1"/>
    <col min="6408" max="6657" width="11.42578125" style="44" hidden="1" customWidth="1"/>
    <col min="6658" max="6658" width="8.5703125" style="44" hidden="1" customWidth="1"/>
    <col min="6659" max="6659" width="64.7109375" style="44" hidden="1" customWidth="1"/>
    <col min="6660" max="6660" width="16.7109375" style="44" hidden="1" customWidth="1"/>
    <col min="6661" max="6661" width="18.5703125" style="44" hidden="1" customWidth="1"/>
    <col min="6662" max="6662" width="13.7109375" style="44" hidden="1" customWidth="1"/>
    <col min="6663" max="6663" width="32.7109375" style="44" hidden="1" customWidth="1"/>
    <col min="6664" max="6913" width="11.42578125" style="44" hidden="1" customWidth="1"/>
    <col min="6914" max="6914" width="8.5703125" style="44" hidden="1" customWidth="1"/>
    <col min="6915" max="6915" width="64.7109375" style="44" hidden="1" customWidth="1"/>
    <col min="6916" max="6916" width="16.7109375" style="44" hidden="1" customWidth="1"/>
    <col min="6917" max="6917" width="18.5703125" style="44" hidden="1" customWidth="1"/>
    <col min="6918" max="6918" width="13.7109375" style="44" hidden="1" customWidth="1"/>
    <col min="6919" max="6919" width="32.7109375" style="44" hidden="1" customWidth="1"/>
    <col min="6920" max="7169" width="11.42578125" style="44" hidden="1" customWidth="1"/>
    <col min="7170" max="7170" width="8.5703125" style="44" hidden="1" customWidth="1"/>
    <col min="7171" max="7171" width="64.7109375" style="44" hidden="1" customWidth="1"/>
    <col min="7172" max="7172" width="16.7109375" style="44" hidden="1" customWidth="1"/>
    <col min="7173" max="7173" width="18.5703125" style="44" hidden="1" customWidth="1"/>
    <col min="7174" max="7174" width="13.7109375" style="44" hidden="1" customWidth="1"/>
    <col min="7175" max="7175" width="32.7109375" style="44" hidden="1" customWidth="1"/>
    <col min="7176" max="7425" width="11.42578125" style="44" hidden="1" customWidth="1"/>
    <col min="7426" max="7426" width="8.5703125" style="44" hidden="1" customWidth="1"/>
    <col min="7427" max="7427" width="64.7109375" style="44" hidden="1" customWidth="1"/>
    <col min="7428" max="7428" width="16.7109375" style="44" hidden="1" customWidth="1"/>
    <col min="7429" max="7429" width="18.5703125" style="44" hidden="1" customWidth="1"/>
    <col min="7430" max="7430" width="13.7109375" style="44" hidden="1" customWidth="1"/>
    <col min="7431" max="7431" width="32.7109375" style="44" hidden="1" customWidth="1"/>
    <col min="7432" max="7681" width="11.42578125" style="44" hidden="1" customWidth="1"/>
    <col min="7682" max="7682" width="8.5703125" style="44" hidden="1" customWidth="1"/>
    <col min="7683" max="7683" width="64.7109375" style="44" hidden="1" customWidth="1"/>
    <col min="7684" max="7684" width="16.7109375" style="44" hidden="1" customWidth="1"/>
    <col min="7685" max="7685" width="18.5703125" style="44" hidden="1" customWidth="1"/>
    <col min="7686" max="7686" width="13.7109375" style="44" hidden="1" customWidth="1"/>
    <col min="7687" max="7687" width="32.7109375" style="44" hidden="1" customWidth="1"/>
    <col min="7688" max="7937" width="11.42578125" style="44" hidden="1" customWidth="1"/>
    <col min="7938" max="7938" width="8.5703125" style="44" hidden="1" customWidth="1"/>
    <col min="7939" max="7939" width="64.7109375" style="44" hidden="1" customWidth="1"/>
    <col min="7940" max="7940" width="16.7109375" style="44" hidden="1" customWidth="1"/>
    <col min="7941" max="7941" width="18.5703125" style="44" hidden="1" customWidth="1"/>
    <col min="7942" max="7942" width="13.7109375" style="44" hidden="1" customWidth="1"/>
    <col min="7943" max="7943" width="32.7109375" style="44" hidden="1" customWidth="1"/>
    <col min="7944" max="8193" width="11.42578125" style="44" hidden="1" customWidth="1"/>
    <col min="8194" max="8194" width="8.5703125" style="44" hidden="1" customWidth="1"/>
    <col min="8195" max="8195" width="64.7109375" style="44" hidden="1" customWidth="1"/>
    <col min="8196" max="8196" width="16.7109375" style="44" hidden="1" customWidth="1"/>
    <col min="8197" max="8197" width="18.5703125" style="44" hidden="1" customWidth="1"/>
    <col min="8198" max="8198" width="13.7109375" style="44" hidden="1" customWidth="1"/>
    <col min="8199" max="8199" width="32.7109375" style="44" hidden="1" customWidth="1"/>
    <col min="8200" max="8449" width="11.42578125" style="44" hidden="1" customWidth="1"/>
    <col min="8450" max="8450" width="8.5703125" style="44" hidden="1" customWidth="1"/>
    <col min="8451" max="8451" width="64.7109375" style="44" hidden="1" customWidth="1"/>
    <col min="8452" max="8452" width="16.7109375" style="44" hidden="1" customWidth="1"/>
    <col min="8453" max="8453" width="18.5703125" style="44" hidden="1" customWidth="1"/>
    <col min="8454" max="8454" width="13.7109375" style="44" hidden="1" customWidth="1"/>
    <col min="8455" max="8455" width="32.7109375" style="44" hidden="1" customWidth="1"/>
    <col min="8456" max="8705" width="11.42578125" style="44" hidden="1" customWidth="1"/>
    <col min="8706" max="8706" width="8.5703125" style="44" hidden="1" customWidth="1"/>
    <col min="8707" max="8707" width="64.7109375" style="44" hidden="1" customWidth="1"/>
    <col min="8708" max="8708" width="16.7109375" style="44" hidden="1" customWidth="1"/>
    <col min="8709" max="8709" width="18.5703125" style="44" hidden="1" customWidth="1"/>
    <col min="8710" max="8710" width="13.7109375" style="44" hidden="1" customWidth="1"/>
    <col min="8711" max="8711" width="32.7109375" style="44" hidden="1" customWidth="1"/>
    <col min="8712" max="8961" width="11.42578125" style="44" hidden="1" customWidth="1"/>
    <col min="8962" max="8962" width="8.5703125" style="44" hidden="1" customWidth="1"/>
    <col min="8963" max="8963" width="64.7109375" style="44" hidden="1" customWidth="1"/>
    <col min="8964" max="8964" width="16.7109375" style="44" hidden="1" customWidth="1"/>
    <col min="8965" max="8965" width="18.5703125" style="44" hidden="1" customWidth="1"/>
    <col min="8966" max="8966" width="13.7109375" style="44" hidden="1" customWidth="1"/>
    <col min="8967" max="8967" width="32.7109375" style="44" hidden="1" customWidth="1"/>
    <col min="8968" max="9217" width="11.42578125" style="44" hidden="1" customWidth="1"/>
    <col min="9218" max="9218" width="8.5703125" style="44" hidden="1" customWidth="1"/>
    <col min="9219" max="9219" width="64.7109375" style="44" hidden="1" customWidth="1"/>
    <col min="9220" max="9220" width="16.7109375" style="44" hidden="1" customWidth="1"/>
    <col min="9221" max="9221" width="18.5703125" style="44" hidden="1" customWidth="1"/>
    <col min="9222" max="9222" width="13.7109375" style="44" hidden="1" customWidth="1"/>
    <col min="9223" max="9223" width="32.7109375" style="44" hidden="1" customWidth="1"/>
    <col min="9224" max="9473" width="11.42578125" style="44" hidden="1" customWidth="1"/>
    <col min="9474" max="9474" width="8.5703125" style="44" hidden="1" customWidth="1"/>
    <col min="9475" max="9475" width="64.7109375" style="44" hidden="1" customWidth="1"/>
    <col min="9476" max="9476" width="16.7109375" style="44" hidden="1" customWidth="1"/>
    <col min="9477" max="9477" width="18.5703125" style="44" hidden="1" customWidth="1"/>
    <col min="9478" max="9478" width="13.7109375" style="44" hidden="1" customWidth="1"/>
    <col min="9479" max="9479" width="32.7109375" style="44" hidden="1" customWidth="1"/>
    <col min="9480" max="9729" width="11.42578125" style="44" hidden="1" customWidth="1"/>
    <col min="9730" max="9730" width="8.5703125" style="44" hidden="1" customWidth="1"/>
    <col min="9731" max="9731" width="64.7109375" style="44" hidden="1" customWidth="1"/>
    <col min="9732" max="9732" width="16.7109375" style="44" hidden="1" customWidth="1"/>
    <col min="9733" max="9733" width="18.5703125" style="44" hidden="1" customWidth="1"/>
    <col min="9734" max="9734" width="13.7109375" style="44" hidden="1" customWidth="1"/>
    <col min="9735" max="9735" width="32.7109375" style="44" hidden="1" customWidth="1"/>
    <col min="9736" max="9985" width="11.42578125" style="44" hidden="1" customWidth="1"/>
    <col min="9986" max="9986" width="8.5703125" style="44" hidden="1" customWidth="1"/>
    <col min="9987" max="9987" width="64.7109375" style="44" hidden="1" customWidth="1"/>
    <col min="9988" max="9988" width="16.7109375" style="44" hidden="1" customWidth="1"/>
    <col min="9989" max="9989" width="18.5703125" style="44" hidden="1" customWidth="1"/>
    <col min="9990" max="9990" width="13.7109375" style="44" hidden="1" customWidth="1"/>
    <col min="9991" max="9991" width="32.7109375" style="44" hidden="1" customWidth="1"/>
    <col min="9992" max="10241" width="11.42578125" style="44" hidden="1" customWidth="1"/>
    <col min="10242" max="10242" width="8.5703125" style="44" hidden="1" customWidth="1"/>
    <col min="10243" max="10243" width="64.7109375" style="44" hidden="1" customWidth="1"/>
    <col min="10244" max="10244" width="16.7109375" style="44" hidden="1" customWidth="1"/>
    <col min="10245" max="10245" width="18.5703125" style="44" hidden="1" customWidth="1"/>
    <col min="10246" max="10246" width="13.7109375" style="44" hidden="1" customWidth="1"/>
    <col min="10247" max="10247" width="32.7109375" style="44" hidden="1" customWidth="1"/>
    <col min="10248" max="10497" width="11.42578125" style="44" hidden="1" customWidth="1"/>
    <col min="10498" max="10498" width="8.5703125" style="44" hidden="1" customWidth="1"/>
    <col min="10499" max="10499" width="64.7109375" style="44" hidden="1" customWidth="1"/>
    <col min="10500" max="10500" width="16.7109375" style="44" hidden="1" customWidth="1"/>
    <col min="10501" max="10501" width="18.5703125" style="44" hidden="1" customWidth="1"/>
    <col min="10502" max="10502" width="13.7109375" style="44" hidden="1" customWidth="1"/>
    <col min="10503" max="10503" width="32.7109375" style="44" hidden="1" customWidth="1"/>
    <col min="10504" max="10753" width="11.42578125" style="44" hidden="1" customWidth="1"/>
    <col min="10754" max="10754" width="8.5703125" style="44" hidden="1" customWidth="1"/>
    <col min="10755" max="10755" width="64.7109375" style="44" hidden="1" customWidth="1"/>
    <col min="10756" max="10756" width="16.7109375" style="44" hidden="1" customWidth="1"/>
    <col min="10757" max="10757" width="18.5703125" style="44" hidden="1" customWidth="1"/>
    <col min="10758" max="10758" width="13.7109375" style="44" hidden="1" customWidth="1"/>
    <col min="10759" max="10759" width="32.7109375" style="44" hidden="1" customWidth="1"/>
    <col min="10760" max="11009" width="11.42578125" style="44" hidden="1" customWidth="1"/>
    <col min="11010" max="11010" width="8.5703125" style="44" hidden="1" customWidth="1"/>
    <col min="11011" max="11011" width="64.7109375" style="44" hidden="1" customWidth="1"/>
    <col min="11012" max="11012" width="16.7109375" style="44" hidden="1" customWidth="1"/>
    <col min="11013" max="11013" width="18.5703125" style="44" hidden="1" customWidth="1"/>
    <col min="11014" max="11014" width="13.7109375" style="44" hidden="1" customWidth="1"/>
    <col min="11015" max="11015" width="32.7109375" style="44" hidden="1" customWidth="1"/>
    <col min="11016" max="11265" width="11.42578125" style="44" hidden="1" customWidth="1"/>
    <col min="11266" max="11266" width="8.5703125" style="44" hidden="1" customWidth="1"/>
    <col min="11267" max="11267" width="64.7109375" style="44" hidden="1" customWidth="1"/>
    <col min="11268" max="11268" width="16.7109375" style="44" hidden="1" customWidth="1"/>
    <col min="11269" max="11269" width="18.5703125" style="44" hidden="1" customWidth="1"/>
    <col min="11270" max="11270" width="13.7109375" style="44" hidden="1" customWidth="1"/>
    <col min="11271" max="11271" width="32.7109375" style="44" hidden="1" customWidth="1"/>
    <col min="11272" max="11521" width="11.42578125" style="44" hidden="1" customWidth="1"/>
    <col min="11522" max="11522" width="8.5703125" style="44" hidden="1" customWidth="1"/>
    <col min="11523" max="11523" width="64.7109375" style="44" hidden="1" customWidth="1"/>
    <col min="11524" max="11524" width="16.7109375" style="44" hidden="1" customWidth="1"/>
    <col min="11525" max="11525" width="18.5703125" style="44" hidden="1" customWidth="1"/>
    <col min="11526" max="11526" width="13.7109375" style="44" hidden="1" customWidth="1"/>
    <col min="11527" max="11527" width="32.7109375" style="44" hidden="1" customWidth="1"/>
    <col min="11528" max="11777" width="11.42578125" style="44" hidden="1" customWidth="1"/>
    <col min="11778" max="11778" width="8.5703125" style="44" hidden="1" customWidth="1"/>
    <col min="11779" max="11779" width="64.7109375" style="44" hidden="1" customWidth="1"/>
    <col min="11780" max="11780" width="16.7109375" style="44" hidden="1" customWidth="1"/>
    <col min="11781" max="11781" width="18.5703125" style="44" hidden="1" customWidth="1"/>
    <col min="11782" max="11782" width="13.7109375" style="44" hidden="1" customWidth="1"/>
    <col min="11783" max="11783" width="32.7109375" style="44" hidden="1" customWidth="1"/>
    <col min="11784" max="12033" width="11.42578125" style="44" hidden="1" customWidth="1"/>
    <col min="12034" max="12034" width="8.5703125" style="44" hidden="1" customWidth="1"/>
    <col min="12035" max="12035" width="64.7109375" style="44" hidden="1" customWidth="1"/>
    <col min="12036" max="12036" width="16.7109375" style="44" hidden="1" customWidth="1"/>
    <col min="12037" max="12037" width="18.5703125" style="44" hidden="1" customWidth="1"/>
    <col min="12038" max="12038" width="13.7109375" style="44" hidden="1" customWidth="1"/>
    <col min="12039" max="12039" width="32.7109375" style="44" hidden="1" customWidth="1"/>
    <col min="12040" max="12289" width="11.42578125" style="44" hidden="1" customWidth="1"/>
    <col min="12290" max="12290" width="8.5703125" style="44" hidden="1" customWidth="1"/>
    <col min="12291" max="12291" width="64.7109375" style="44" hidden="1" customWidth="1"/>
    <col min="12292" max="12292" width="16.7109375" style="44" hidden="1" customWidth="1"/>
    <col min="12293" max="12293" width="18.5703125" style="44" hidden="1" customWidth="1"/>
    <col min="12294" max="12294" width="13.7109375" style="44" hidden="1" customWidth="1"/>
    <col min="12295" max="12295" width="32.7109375" style="44" hidden="1" customWidth="1"/>
    <col min="12296" max="12545" width="11.42578125" style="44" hidden="1" customWidth="1"/>
    <col min="12546" max="12546" width="8.5703125" style="44" hidden="1" customWidth="1"/>
    <col min="12547" max="12547" width="64.7109375" style="44" hidden="1" customWidth="1"/>
    <col min="12548" max="12548" width="16.7109375" style="44" hidden="1" customWidth="1"/>
    <col min="12549" max="12549" width="18.5703125" style="44" hidden="1" customWidth="1"/>
    <col min="12550" max="12550" width="13.7109375" style="44" hidden="1" customWidth="1"/>
    <col min="12551" max="12551" width="32.7109375" style="44" hidden="1" customWidth="1"/>
    <col min="12552" max="12801" width="11.42578125" style="44" hidden="1" customWidth="1"/>
    <col min="12802" max="12802" width="8.5703125" style="44" hidden="1" customWidth="1"/>
    <col min="12803" max="12803" width="64.7109375" style="44" hidden="1" customWidth="1"/>
    <col min="12804" max="12804" width="16.7109375" style="44" hidden="1" customWidth="1"/>
    <col min="12805" max="12805" width="18.5703125" style="44" hidden="1" customWidth="1"/>
    <col min="12806" max="12806" width="13.7109375" style="44" hidden="1" customWidth="1"/>
    <col min="12807" max="12807" width="32.7109375" style="44" hidden="1" customWidth="1"/>
    <col min="12808" max="13057" width="11.42578125" style="44" hidden="1" customWidth="1"/>
    <col min="13058" max="13058" width="8.5703125" style="44" hidden="1" customWidth="1"/>
    <col min="13059" max="13059" width="64.7109375" style="44" hidden="1" customWidth="1"/>
    <col min="13060" max="13060" width="16.7109375" style="44" hidden="1" customWidth="1"/>
    <col min="13061" max="13061" width="18.5703125" style="44" hidden="1" customWidth="1"/>
    <col min="13062" max="13062" width="13.7109375" style="44" hidden="1" customWidth="1"/>
    <col min="13063" max="13063" width="32.7109375" style="44" hidden="1" customWidth="1"/>
    <col min="13064" max="13313" width="11.42578125" style="44" hidden="1" customWidth="1"/>
    <col min="13314" max="13314" width="8.5703125" style="44" hidden="1" customWidth="1"/>
    <col min="13315" max="13315" width="64.7109375" style="44" hidden="1" customWidth="1"/>
    <col min="13316" max="13316" width="16.7109375" style="44" hidden="1" customWidth="1"/>
    <col min="13317" max="13317" width="18.5703125" style="44" hidden="1" customWidth="1"/>
    <col min="13318" max="13318" width="13.7109375" style="44" hidden="1" customWidth="1"/>
    <col min="13319" max="13319" width="32.7109375" style="44" hidden="1" customWidth="1"/>
    <col min="13320" max="13569" width="11.42578125" style="44" hidden="1" customWidth="1"/>
    <col min="13570" max="13570" width="8.5703125" style="44" hidden="1" customWidth="1"/>
    <col min="13571" max="13571" width="64.7109375" style="44" hidden="1" customWidth="1"/>
    <col min="13572" max="13572" width="16.7109375" style="44" hidden="1" customWidth="1"/>
    <col min="13573" max="13573" width="18.5703125" style="44" hidden="1" customWidth="1"/>
    <col min="13574" max="13574" width="13.7109375" style="44" hidden="1" customWidth="1"/>
    <col min="13575" max="13575" width="32.7109375" style="44" hidden="1" customWidth="1"/>
    <col min="13576" max="13825" width="11.42578125" style="44" hidden="1" customWidth="1"/>
    <col min="13826" max="13826" width="8.5703125" style="44" hidden="1" customWidth="1"/>
    <col min="13827" max="13827" width="64.7109375" style="44" hidden="1" customWidth="1"/>
    <col min="13828" max="13828" width="16.7109375" style="44" hidden="1" customWidth="1"/>
    <col min="13829" max="13829" width="18.5703125" style="44" hidden="1" customWidth="1"/>
    <col min="13830" max="13830" width="13.7109375" style="44" hidden="1" customWidth="1"/>
    <col min="13831" max="13831" width="32.7109375" style="44" hidden="1" customWidth="1"/>
    <col min="13832" max="14081" width="11.42578125" style="44" hidden="1" customWidth="1"/>
    <col min="14082" max="14082" width="8.5703125" style="44" hidden="1" customWidth="1"/>
    <col min="14083" max="14083" width="64.7109375" style="44" hidden="1" customWidth="1"/>
    <col min="14084" max="14084" width="16.7109375" style="44" hidden="1" customWidth="1"/>
    <col min="14085" max="14085" width="18.5703125" style="44" hidden="1" customWidth="1"/>
    <col min="14086" max="14086" width="13.7109375" style="44" hidden="1" customWidth="1"/>
    <col min="14087" max="14087" width="32.7109375" style="44" hidden="1" customWidth="1"/>
    <col min="14088" max="14337" width="11.42578125" style="44" hidden="1" customWidth="1"/>
    <col min="14338" max="14338" width="8.5703125" style="44" hidden="1" customWidth="1"/>
    <col min="14339" max="14339" width="64.7109375" style="44" hidden="1" customWidth="1"/>
    <col min="14340" max="14340" width="16.7109375" style="44" hidden="1" customWidth="1"/>
    <col min="14341" max="14341" width="18.5703125" style="44" hidden="1" customWidth="1"/>
    <col min="14342" max="14342" width="13.7109375" style="44" hidden="1" customWidth="1"/>
    <col min="14343" max="14343" width="32.7109375" style="44" hidden="1" customWidth="1"/>
    <col min="14344" max="14593" width="11.42578125" style="44" hidden="1" customWidth="1"/>
    <col min="14594" max="14594" width="8.5703125" style="44" hidden="1" customWidth="1"/>
    <col min="14595" max="14595" width="64.7109375" style="44" hidden="1" customWidth="1"/>
    <col min="14596" max="14596" width="16.7109375" style="44" hidden="1" customWidth="1"/>
    <col min="14597" max="14597" width="18.5703125" style="44" hidden="1" customWidth="1"/>
    <col min="14598" max="14598" width="13.7109375" style="44" hidden="1" customWidth="1"/>
    <col min="14599" max="14599" width="32.7109375" style="44" hidden="1" customWidth="1"/>
    <col min="14600" max="14849" width="11.42578125" style="44" hidden="1" customWidth="1"/>
    <col min="14850" max="14850" width="8.5703125" style="44" hidden="1" customWidth="1"/>
    <col min="14851" max="14851" width="64.7109375" style="44" hidden="1" customWidth="1"/>
    <col min="14852" max="14852" width="16.7109375" style="44" hidden="1" customWidth="1"/>
    <col min="14853" max="14853" width="18.5703125" style="44" hidden="1" customWidth="1"/>
    <col min="14854" max="14854" width="13.7109375" style="44" hidden="1" customWidth="1"/>
    <col min="14855" max="14855" width="32.7109375" style="44" hidden="1" customWidth="1"/>
    <col min="14856" max="15105" width="11.42578125" style="44" hidden="1" customWidth="1"/>
    <col min="15106" max="15106" width="8.5703125" style="44" hidden="1" customWidth="1"/>
    <col min="15107" max="15107" width="64.7109375" style="44" hidden="1" customWidth="1"/>
    <col min="15108" max="15108" width="16.7109375" style="44" hidden="1" customWidth="1"/>
    <col min="15109" max="15109" width="18.5703125" style="44" hidden="1" customWidth="1"/>
    <col min="15110" max="15110" width="13.7109375" style="44" hidden="1" customWidth="1"/>
    <col min="15111" max="15111" width="32.7109375" style="44" hidden="1" customWidth="1"/>
    <col min="15112" max="15361" width="11.42578125" style="44" hidden="1" customWidth="1"/>
    <col min="15362" max="15362" width="8.5703125" style="44" hidden="1" customWidth="1"/>
    <col min="15363" max="15363" width="64.7109375" style="44" hidden="1" customWidth="1"/>
    <col min="15364" max="15364" width="16.7109375" style="44" hidden="1" customWidth="1"/>
    <col min="15365" max="15365" width="18.5703125" style="44" hidden="1" customWidth="1"/>
    <col min="15366" max="15366" width="13.7109375" style="44" hidden="1" customWidth="1"/>
    <col min="15367" max="15367" width="32.7109375" style="44" hidden="1" customWidth="1"/>
    <col min="15368" max="15617" width="11.42578125" style="44" hidden="1" customWidth="1"/>
    <col min="15618" max="15618" width="8.5703125" style="44" hidden="1" customWidth="1"/>
    <col min="15619" max="15619" width="64.7109375" style="44" hidden="1" customWidth="1"/>
    <col min="15620" max="15620" width="16.7109375" style="44" hidden="1" customWidth="1"/>
    <col min="15621" max="15621" width="18.5703125" style="44" hidden="1" customWidth="1"/>
    <col min="15622" max="15622" width="13.7109375" style="44" hidden="1" customWidth="1"/>
    <col min="15623" max="15623" width="32.7109375" style="44" hidden="1" customWidth="1"/>
    <col min="15624" max="15873" width="11.42578125" style="44" hidden="1" customWidth="1"/>
    <col min="15874" max="15874" width="8.5703125" style="44" hidden="1" customWidth="1"/>
    <col min="15875" max="15875" width="64.7109375" style="44" hidden="1" customWidth="1"/>
    <col min="15876" max="15876" width="16.7109375" style="44" hidden="1" customWidth="1"/>
    <col min="15877" max="15877" width="18.5703125" style="44" hidden="1" customWidth="1"/>
    <col min="15878" max="15878" width="13.7109375" style="44" hidden="1" customWidth="1"/>
    <col min="15879" max="15879" width="32.7109375" style="44" hidden="1" customWidth="1"/>
    <col min="15880" max="16129" width="11.42578125" style="44" hidden="1" customWidth="1"/>
    <col min="16130" max="16130" width="8.5703125" style="44" hidden="1" customWidth="1"/>
    <col min="16131" max="16131" width="64.7109375" style="44" hidden="1" customWidth="1"/>
    <col min="16132" max="16132" width="16.7109375" style="44" hidden="1" customWidth="1"/>
    <col min="16133" max="16133" width="18.5703125" style="44" hidden="1" customWidth="1"/>
    <col min="16134" max="16134" width="13.7109375" style="44" hidden="1" customWidth="1"/>
    <col min="16135" max="16135" width="32.7109375" style="44" hidden="1" customWidth="1"/>
    <col min="16136" max="16384" width="11.42578125" style="44" hidden="1" customWidth="1"/>
  </cols>
  <sheetData>
    <row r="1" spans="1:7">
      <c r="A1" s="43"/>
      <c r="B1" s="43"/>
      <c r="C1" s="43"/>
      <c r="E1" s="43"/>
      <c r="F1" s="43"/>
      <c r="G1" s="43"/>
    </row>
    <row r="2" spans="1:7">
      <c r="A2" s="43"/>
      <c r="B2" s="43"/>
      <c r="C2" s="43"/>
      <c r="E2" s="43"/>
      <c r="F2" s="43"/>
      <c r="G2" s="43"/>
    </row>
    <row r="3" spans="1:7">
      <c r="A3" s="45" t="s">
        <v>84</v>
      </c>
      <c r="B3" s="45"/>
      <c r="C3" s="46" t="str">
        <f>Forside!H10</f>
        <v>31. DESEMBER 2025</v>
      </c>
      <c r="E3" s="43"/>
      <c r="F3" s="43"/>
      <c r="G3" s="43"/>
    </row>
    <row r="4" spans="1:7">
      <c r="A4" s="43"/>
      <c r="B4" s="43"/>
      <c r="C4" s="43"/>
      <c r="E4" s="43"/>
      <c r="F4" s="43"/>
      <c r="G4" s="43"/>
    </row>
    <row r="5" spans="1:7">
      <c r="A5" s="45" t="s">
        <v>85</v>
      </c>
      <c r="B5" s="45"/>
      <c r="C5" s="43"/>
      <c r="E5" s="43"/>
      <c r="F5" s="43"/>
      <c r="G5" s="47"/>
    </row>
    <row r="6" spans="1:7" ht="13.5" thickBot="1">
      <c r="A6" s="43"/>
      <c r="B6" s="43"/>
      <c r="C6" s="43"/>
      <c r="E6" s="48"/>
      <c r="F6" s="48"/>
      <c r="G6" s="43"/>
    </row>
    <row r="7" spans="1:7" ht="14.25" thickTop="1" thickBot="1">
      <c r="A7" s="49" t="s">
        <v>86</v>
      </c>
      <c r="B7" s="45" t="s">
        <v>87</v>
      </c>
      <c r="C7" s="50">
        <f>C8+IF((C10+C11)&gt;C8,C8,C10+C11)-C13</f>
        <v>0</v>
      </c>
      <c r="E7" s="48"/>
      <c r="F7" s="48"/>
      <c r="G7" s="43"/>
    </row>
    <row r="8" spans="1:7" ht="14.25" thickTop="1" thickBot="1">
      <c r="A8" s="43"/>
      <c r="B8" s="43" t="s">
        <v>88</v>
      </c>
      <c r="C8" s="40"/>
      <c r="E8" s="51"/>
      <c r="F8" s="51"/>
      <c r="G8" s="43"/>
    </row>
    <row r="9" spans="1:7" ht="14.25" thickTop="1" thickBot="1">
      <c r="A9" s="43"/>
      <c r="B9" s="43" t="s">
        <v>89</v>
      </c>
      <c r="C9" s="52">
        <f>MIN(C10+C11,C8)</f>
        <v>0</v>
      </c>
      <c r="E9" s="51"/>
      <c r="F9" s="51"/>
      <c r="G9" s="43"/>
    </row>
    <row r="10" spans="1:7" ht="13.5" thickTop="1">
      <c r="A10" s="43"/>
      <c r="B10" s="43" t="s">
        <v>90</v>
      </c>
      <c r="C10" s="41"/>
      <c r="E10" s="51"/>
      <c r="F10" s="51"/>
      <c r="G10" s="43"/>
    </row>
    <row r="11" spans="1:7">
      <c r="A11" s="43"/>
      <c r="B11" s="43" t="s">
        <v>91</v>
      </c>
      <c r="C11" s="42"/>
      <c r="E11" s="51"/>
      <c r="F11" s="51"/>
      <c r="G11" s="43"/>
    </row>
    <row r="12" spans="1:7">
      <c r="A12" s="43"/>
      <c r="B12" s="43" t="s">
        <v>92</v>
      </c>
      <c r="C12" s="51"/>
      <c r="E12" s="7" t="s">
        <v>28</v>
      </c>
      <c r="F12" s="1"/>
      <c r="G12" s="43"/>
    </row>
    <row r="13" spans="1:7">
      <c r="A13" s="43"/>
      <c r="B13" s="43" t="s">
        <v>93</v>
      </c>
      <c r="C13" s="42"/>
      <c r="E13" s="65"/>
      <c r="F13" s="65"/>
      <c r="G13" s="43"/>
    </row>
    <row r="14" spans="1:7">
      <c r="A14" s="43"/>
      <c r="B14" s="43"/>
      <c r="C14" s="51"/>
      <c r="E14" s="65"/>
      <c r="F14" s="65"/>
      <c r="G14" s="43"/>
    </row>
    <row r="15" spans="1:7">
      <c r="A15" s="53" t="s">
        <v>94</v>
      </c>
      <c r="B15" s="45" t="s">
        <v>95</v>
      </c>
      <c r="C15" s="51"/>
      <c r="E15" s="65"/>
      <c r="F15" s="65"/>
      <c r="G15" s="43"/>
    </row>
    <row r="16" spans="1:7">
      <c r="A16" s="43"/>
      <c r="B16" s="122" t="s">
        <v>118</v>
      </c>
      <c r="C16" s="42"/>
      <c r="E16" s="65"/>
      <c r="F16" s="65"/>
      <c r="G16" s="43"/>
    </row>
    <row r="17" spans="1:7" ht="13.5" thickBot="1">
      <c r="A17" s="43"/>
      <c r="B17" s="43" t="s">
        <v>96</v>
      </c>
      <c r="C17" s="63"/>
      <c r="E17" s="54"/>
      <c r="F17" s="54"/>
      <c r="G17" s="43"/>
    </row>
    <row r="18" spans="1:7" ht="14.25" thickTop="1" thickBot="1">
      <c r="A18" s="55"/>
      <c r="B18" s="45" t="s">
        <v>97</v>
      </c>
      <c r="C18" s="52">
        <f>0.5*(C16+C17)</f>
        <v>0</v>
      </c>
      <c r="E18" s="43"/>
      <c r="F18" s="43"/>
      <c r="G18" s="43"/>
    </row>
    <row r="19" spans="1:7" ht="13.5" thickTop="1">
      <c r="A19" s="43"/>
      <c r="B19" s="54"/>
      <c r="C19" s="43"/>
      <c r="E19" s="43"/>
      <c r="F19" s="43"/>
      <c r="G19" s="43"/>
    </row>
    <row r="20" spans="1:7" ht="13.5" thickBot="1">
      <c r="A20" s="43"/>
      <c r="B20" s="43"/>
      <c r="C20" s="43"/>
      <c r="E20" s="43"/>
      <c r="F20" s="43"/>
      <c r="G20" s="43"/>
    </row>
    <row r="21" spans="1:7" ht="14.25" thickTop="1" thickBot="1">
      <c r="A21" s="45" t="s">
        <v>98</v>
      </c>
      <c r="B21" s="45" t="s">
        <v>99</v>
      </c>
      <c r="C21" s="50">
        <f>C7+C18</f>
        <v>0</v>
      </c>
      <c r="E21" s="43"/>
      <c r="F21" s="43"/>
      <c r="G21" s="43"/>
    </row>
    <row r="22" spans="1:7" ht="13.5" thickTop="1">
      <c r="A22" s="43"/>
      <c r="B22" s="43"/>
      <c r="C22" s="43"/>
      <c r="E22" s="43"/>
      <c r="F22" s="43"/>
      <c r="G22" s="43"/>
    </row>
    <row r="23" spans="1:7">
      <c r="A23" s="43"/>
      <c r="B23" s="43"/>
      <c r="C23" s="43"/>
      <c r="E23" s="43"/>
      <c r="F23" s="43"/>
      <c r="G23" s="43"/>
    </row>
    <row r="24" spans="1:7">
      <c r="A24" s="45" t="s">
        <v>100</v>
      </c>
      <c r="B24" s="45" t="s">
        <v>101</v>
      </c>
      <c r="C24" s="56"/>
      <c r="E24" s="43"/>
      <c r="F24" s="43"/>
      <c r="G24" s="43"/>
    </row>
    <row r="25" spans="1:7">
      <c r="A25" s="43"/>
      <c r="B25" s="45"/>
      <c r="C25" s="56"/>
      <c r="E25" s="43"/>
      <c r="F25" s="43"/>
      <c r="G25" s="43"/>
    </row>
    <row r="26" spans="1:7" ht="13.5" thickBot="1">
      <c r="A26" s="43"/>
      <c r="B26" s="43" t="s">
        <v>102</v>
      </c>
      <c r="C26" s="56"/>
      <c r="E26" s="43"/>
      <c r="F26" s="43"/>
      <c r="G26" s="43"/>
    </row>
    <row r="27" spans="1:7" ht="14.25" thickTop="1" thickBot="1">
      <c r="A27" s="43"/>
      <c r="B27" s="43" t="s">
        <v>103</v>
      </c>
      <c r="C27" s="50">
        <f>MAX(0,MIN((C8),MIN(C8-C13+C18,0.5*Oppsummering!C7)))</f>
        <v>0</v>
      </c>
      <c r="E27" s="43"/>
      <c r="F27" s="43"/>
      <c r="G27" s="43"/>
    </row>
    <row r="28" spans="1:7" ht="14.25" thickTop="1" thickBot="1">
      <c r="A28" s="43"/>
      <c r="B28" s="43" t="s">
        <v>104</v>
      </c>
      <c r="C28" s="50">
        <f>IF(C11="",0,MIN(C11,C27))</f>
        <v>0</v>
      </c>
      <c r="E28" s="43"/>
      <c r="F28" s="43"/>
      <c r="G28" s="43"/>
    </row>
    <row r="29" spans="1:7" ht="13.5" thickTop="1">
      <c r="A29" s="43"/>
      <c r="B29" s="43"/>
      <c r="C29" s="51"/>
      <c r="E29" s="43"/>
      <c r="F29" s="43"/>
      <c r="G29" s="43"/>
    </row>
    <row r="30" spans="1:7" ht="13.5" thickBot="1">
      <c r="A30" s="43"/>
      <c r="B30" s="43" t="s">
        <v>105</v>
      </c>
      <c r="C30" s="51"/>
      <c r="E30" s="43"/>
      <c r="F30" s="43"/>
      <c r="G30" s="43"/>
    </row>
    <row r="31" spans="1:7" ht="14.25" thickTop="1" thickBot="1">
      <c r="A31" s="43"/>
      <c r="B31" s="43" t="s">
        <v>103</v>
      </c>
      <c r="C31" s="50">
        <f>MAX(0,MIN(C8-C28,MIN(0.25*Oppsummering!C7,(C21-MIN(C10,C8-C28))/3)))</f>
        <v>0</v>
      </c>
      <c r="E31" s="43"/>
      <c r="F31" s="43"/>
      <c r="G31" s="43"/>
    </row>
    <row r="32" spans="1:7" ht="14.25" thickTop="1" thickBot="1">
      <c r="A32" s="43"/>
      <c r="B32" s="43" t="s">
        <v>104</v>
      </c>
      <c r="C32" s="50">
        <f>MIN(C10,C31)</f>
        <v>0</v>
      </c>
      <c r="E32" s="43"/>
      <c r="F32" s="43"/>
      <c r="G32" s="43"/>
    </row>
    <row r="33" spans="1:7" ht="14.25" thickTop="1" thickBot="1">
      <c r="A33" s="43"/>
      <c r="B33" s="43"/>
      <c r="C33" s="51"/>
      <c r="E33" s="43"/>
      <c r="F33" s="43"/>
      <c r="G33" s="43"/>
    </row>
    <row r="34" spans="1:7" ht="14.25" thickTop="1" thickBot="1">
      <c r="A34" s="43"/>
      <c r="B34" s="43" t="s">
        <v>106</v>
      </c>
      <c r="C34" s="50">
        <f>MIN(C28+C32,C27)</f>
        <v>0</v>
      </c>
      <c r="E34" s="43"/>
      <c r="F34" s="43"/>
      <c r="G34" s="43"/>
    </row>
    <row r="35" spans="1:7" ht="14.25" thickTop="1" thickBot="1">
      <c r="A35" s="43"/>
      <c r="B35" s="43"/>
      <c r="C35" s="51"/>
      <c r="E35" s="43"/>
      <c r="F35" s="43"/>
      <c r="G35" s="43"/>
    </row>
    <row r="36" spans="1:7" ht="14.25" thickTop="1" thickBot="1">
      <c r="A36" s="43"/>
      <c r="B36" s="45" t="s">
        <v>107</v>
      </c>
      <c r="C36" s="50">
        <f>MAX(C7-C8+C13-C34,0)</f>
        <v>0</v>
      </c>
      <c r="E36" s="43"/>
      <c r="F36" s="43"/>
      <c r="G36" s="43"/>
    </row>
    <row r="37" spans="1:7" ht="14.25" thickTop="1" thickBot="1">
      <c r="A37" s="43"/>
      <c r="B37" s="43"/>
      <c r="C37" s="51"/>
      <c r="E37" s="43"/>
      <c r="F37" s="43"/>
      <c r="G37" s="43"/>
    </row>
    <row r="38" spans="1:7" ht="14.25" thickTop="1" thickBot="1">
      <c r="A38" s="45" t="s">
        <v>108</v>
      </c>
      <c r="B38" s="45" t="s">
        <v>109</v>
      </c>
      <c r="C38" s="52">
        <f>C21-C36</f>
        <v>0</v>
      </c>
      <c r="E38" s="43"/>
      <c r="F38" s="43"/>
      <c r="G38" s="43"/>
    </row>
    <row r="39" spans="1:7" ht="13.5" thickTop="1">
      <c r="A39" s="43"/>
      <c r="B39" s="43"/>
      <c r="C39" s="51"/>
      <c r="E39" s="43"/>
      <c r="F39" s="43"/>
      <c r="G39" s="43"/>
    </row>
    <row r="40" spans="1:7" hidden="1">
      <c r="B40" s="57"/>
      <c r="C40" s="58"/>
      <c r="E40" s="58"/>
      <c r="F40" s="58"/>
    </row>
    <row r="41" spans="1:7" hidden="1">
      <c r="B41" s="57"/>
    </row>
    <row r="42" spans="1:7" hidden="1">
      <c r="B42" s="59"/>
      <c r="C42" s="60"/>
      <c r="E42" s="58"/>
      <c r="F42" s="58"/>
    </row>
    <row r="44" spans="1:7" hidden="1">
      <c r="B44" s="61"/>
    </row>
    <row r="45" spans="1:7" hidden="1">
      <c r="B45" s="57"/>
      <c r="C45" s="58"/>
      <c r="E45" s="58"/>
      <c r="F45" s="58"/>
    </row>
    <row r="46" spans="1:7" hidden="1">
      <c r="C46" s="58"/>
      <c r="E46" s="58"/>
      <c r="F46" s="58"/>
    </row>
    <row r="47" spans="1:7" hidden="1">
      <c r="C47" s="58"/>
      <c r="E47" s="58"/>
      <c r="F47" s="58"/>
    </row>
    <row r="48" spans="1:7" hidden="1">
      <c r="C48" s="62"/>
      <c r="E48" s="58"/>
      <c r="F48" s="58"/>
    </row>
    <row r="49" spans="3:6" hidden="1">
      <c r="C49" s="58"/>
      <c r="E49" s="58"/>
      <c r="F49" s="58"/>
    </row>
  </sheetData>
  <sheetProtection algorithmName="SHA-512" hashValue="mQlsvGJSjKVm0Y341T+l+gttssyteZN8ZpPSgVa00hckT0s/qOCg8bwFChWn6Kn0pSJ0R7X2XWSRauM6zjz0JQ==" saltValue="KFRcYHo5GrlTre4vWNhwxg==" spinCount="100000" sheet="1" objects="1" scenarios="1"/>
  <pageMargins left="0.78740157480314998" right="0.78740157480314998" top="0.98425196850393704" bottom="0.98425196850393704" header="0.511811023622047" footer="0.511811023622047"/>
  <pageSetup paperSize="0" scale="89" fitToWidth="0" fitToHeight="0" orientation="landscape" r:id="rId1"/>
  <headerFooter alignWithMargins="0">
    <oddHeader>&amp;LFINANSTILSYNET&amp;Rv.1301</oddHeader>
    <oddFooter>&amp;CKapital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WVL19"/>
  <sheetViews>
    <sheetView workbookViewId="0"/>
  </sheetViews>
  <sheetFormatPr baseColWidth="10" defaultColWidth="10.85546875" defaultRowHeight="12.75" zeroHeight="1"/>
  <cols>
    <col min="1" max="1" width="50.5703125" style="2" customWidth="1"/>
    <col min="2" max="2" width="20" style="2" customWidth="1"/>
    <col min="3" max="3" width="15.5703125" style="38" customWidth="1"/>
    <col min="4" max="4" width="18.42578125" style="2" customWidth="1"/>
    <col min="5" max="256" width="11.42578125" style="2" hidden="1" customWidth="1"/>
    <col min="257" max="257" width="50.5703125" style="2" hidden="1" customWidth="1"/>
    <col min="258" max="258" width="20" style="2" hidden="1" customWidth="1"/>
    <col min="259" max="259" width="24.5703125" style="2" hidden="1" customWidth="1"/>
    <col min="260" max="260" width="24.42578125" style="2" hidden="1" customWidth="1"/>
    <col min="261" max="512" width="11.42578125" style="2" hidden="1" customWidth="1"/>
    <col min="513" max="513" width="50.5703125" style="2" hidden="1" customWidth="1"/>
    <col min="514" max="514" width="20" style="2" hidden="1" customWidth="1"/>
    <col min="515" max="515" width="24.5703125" style="2" hidden="1" customWidth="1"/>
    <col min="516" max="516" width="24.42578125" style="2" hidden="1" customWidth="1"/>
    <col min="517" max="768" width="11.42578125" style="2" hidden="1" customWidth="1"/>
    <col min="769" max="769" width="50.5703125" style="2" hidden="1" customWidth="1"/>
    <col min="770" max="770" width="20" style="2" hidden="1" customWidth="1"/>
    <col min="771" max="771" width="24.5703125" style="2" hidden="1" customWidth="1"/>
    <col min="772" max="772" width="24.42578125" style="2" hidden="1" customWidth="1"/>
    <col min="773" max="1024" width="11.42578125" style="2" hidden="1" customWidth="1"/>
    <col min="1025" max="1025" width="50.5703125" style="2" hidden="1" customWidth="1"/>
    <col min="1026" max="1026" width="20" style="2" hidden="1" customWidth="1"/>
    <col min="1027" max="1027" width="24.5703125" style="2" hidden="1" customWidth="1"/>
    <col min="1028" max="1028" width="24.42578125" style="2" hidden="1" customWidth="1"/>
    <col min="1029" max="1280" width="11.42578125" style="2" hidden="1" customWidth="1"/>
    <col min="1281" max="1281" width="50.5703125" style="2" hidden="1" customWidth="1"/>
    <col min="1282" max="1282" width="20" style="2" hidden="1" customWidth="1"/>
    <col min="1283" max="1283" width="24.5703125" style="2" hidden="1" customWidth="1"/>
    <col min="1284" max="1284" width="24.42578125" style="2" hidden="1" customWidth="1"/>
    <col min="1285" max="1536" width="11.42578125" style="2" hidden="1" customWidth="1"/>
    <col min="1537" max="1537" width="50.5703125" style="2" hidden="1" customWidth="1"/>
    <col min="1538" max="1538" width="20" style="2" hidden="1" customWidth="1"/>
    <col min="1539" max="1539" width="24.5703125" style="2" hidden="1" customWidth="1"/>
    <col min="1540" max="1540" width="24.42578125" style="2" hidden="1" customWidth="1"/>
    <col min="1541" max="1792" width="11.42578125" style="2" hidden="1" customWidth="1"/>
    <col min="1793" max="1793" width="50.5703125" style="2" hidden="1" customWidth="1"/>
    <col min="1794" max="1794" width="20" style="2" hidden="1" customWidth="1"/>
    <col min="1795" max="1795" width="24.5703125" style="2" hidden="1" customWidth="1"/>
    <col min="1796" max="1796" width="24.42578125" style="2" hidden="1" customWidth="1"/>
    <col min="1797" max="2048" width="11.42578125" style="2" hidden="1" customWidth="1"/>
    <col min="2049" max="2049" width="50.5703125" style="2" hidden="1" customWidth="1"/>
    <col min="2050" max="2050" width="20" style="2" hidden="1" customWidth="1"/>
    <col min="2051" max="2051" width="24.5703125" style="2" hidden="1" customWidth="1"/>
    <col min="2052" max="2052" width="24.42578125" style="2" hidden="1" customWidth="1"/>
    <col min="2053" max="2304" width="11.42578125" style="2" hidden="1" customWidth="1"/>
    <col min="2305" max="2305" width="50.5703125" style="2" hidden="1" customWidth="1"/>
    <col min="2306" max="2306" width="20" style="2" hidden="1" customWidth="1"/>
    <col min="2307" max="2307" width="24.5703125" style="2" hidden="1" customWidth="1"/>
    <col min="2308" max="2308" width="24.42578125" style="2" hidden="1" customWidth="1"/>
    <col min="2309" max="2560" width="11.42578125" style="2" hidden="1" customWidth="1"/>
    <col min="2561" max="2561" width="50.5703125" style="2" hidden="1" customWidth="1"/>
    <col min="2562" max="2562" width="20" style="2" hidden="1" customWidth="1"/>
    <col min="2563" max="2563" width="24.5703125" style="2" hidden="1" customWidth="1"/>
    <col min="2564" max="2564" width="24.42578125" style="2" hidden="1" customWidth="1"/>
    <col min="2565" max="2816" width="11.42578125" style="2" hidden="1" customWidth="1"/>
    <col min="2817" max="2817" width="50.5703125" style="2" hidden="1" customWidth="1"/>
    <col min="2818" max="2818" width="20" style="2" hidden="1" customWidth="1"/>
    <col min="2819" max="2819" width="24.5703125" style="2" hidden="1" customWidth="1"/>
    <col min="2820" max="2820" width="24.42578125" style="2" hidden="1" customWidth="1"/>
    <col min="2821" max="3072" width="11.42578125" style="2" hidden="1" customWidth="1"/>
    <col min="3073" max="3073" width="50.5703125" style="2" hidden="1" customWidth="1"/>
    <col min="3074" max="3074" width="20" style="2" hidden="1" customWidth="1"/>
    <col min="3075" max="3075" width="24.5703125" style="2" hidden="1" customWidth="1"/>
    <col min="3076" max="3076" width="24.42578125" style="2" hidden="1" customWidth="1"/>
    <col min="3077" max="3328" width="11.42578125" style="2" hidden="1" customWidth="1"/>
    <col min="3329" max="3329" width="50.5703125" style="2" hidden="1" customWidth="1"/>
    <col min="3330" max="3330" width="20" style="2" hidden="1" customWidth="1"/>
    <col min="3331" max="3331" width="24.5703125" style="2" hidden="1" customWidth="1"/>
    <col min="3332" max="3332" width="24.42578125" style="2" hidden="1" customWidth="1"/>
    <col min="3333" max="3584" width="11.42578125" style="2" hidden="1" customWidth="1"/>
    <col min="3585" max="3585" width="50.5703125" style="2" hidden="1" customWidth="1"/>
    <col min="3586" max="3586" width="20" style="2" hidden="1" customWidth="1"/>
    <col min="3587" max="3587" width="24.5703125" style="2" hidden="1" customWidth="1"/>
    <col min="3588" max="3588" width="24.42578125" style="2" hidden="1" customWidth="1"/>
    <col min="3589" max="3840" width="11.42578125" style="2" hidden="1" customWidth="1"/>
    <col min="3841" max="3841" width="50.5703125" style="2" hidden="1" customWidth="1"/>
    <col min="3842" max="3842" width="20" style="2" hidden="1" customWidth="1"/>
    <col min="3843" max="3843" width="24.5703125" style="2" hidden="1" customWidth="1"/>
    <col min="3844" max="3844" width="24.42578125" style="2" hidden="1" customWidth="1"/>
    <col min="3845" max="4096" width="11.42578125" style="2" hidden="1" customWidth="1"/>
    <col min="4097" max="4097" width="50.5703125" style="2" hidden="1" customWidth="1"/>
    <col min="4098" max="4098" width="20" style="2" hidden="1" customWidth="1"/>
    <col min="4099" max="4099" width="24.5703125" style="2" hidden="1" customWidth="1"/>
    <col min="4100" max="4100" width="24.42578125" style="2" hidden="1" customWidth="1"/>
    <col min="4101" max="4352" width="11.42578125" style="2" hidden="1" customWidth="1"/>
    <col min="4353" max="4353" width="50.5703125" style="2" hidden="1" customWidth="1"/>
    <col min="4354" max="4354" width="20" style="2" hidden="1" customWidth="1"/>
    <col min="4355" max="4355" width="24.5703125" style="2" hidden="1" customWidth="1"/>
    <col min="4356" max="4356" width="24.42578125" style="2" hidden="1" customWidth="1"/>
    <col min="4357" max="4608" width="11.42578125" style="2" hidden="1" customWidth="1"/>
    <col min="4609" max="4609" width="50.5703125" style="2" hidden="1" customWidth="1"/>
    <col min="4610" max="4610" width="20" style="2" hidden="1" customWidth="1"/>
    <col min="4611" max="4611" width="24.5703125" style="2" hidden="1" customWidth="1"/>
    <col min="4612" max="4612" width="24.42578125" style="2" hidden="1" customWidth="1"/>
    <col min="4613" max="4864" width="11.42578125" style="2" hidden="1" customWidth="1"/>
    <col min="4865" max="4865" width="50.5703125" style="2" hidden="1" customWidth="1"/>
    <col min="4866" max="4866" width="20" style="2" hidden="1" customWidth="1"/>
    <col min="4867" max="4867" width="24.5703125" style="2" hidden="1" customWidth="1"/>
    <col min="4868" max="4868" width="24.42578125" style="2" hidden="1" customWidth="1"/>
    <col min="4869" max="5120" width="11.42578125" style="2" hidden="1" customWidth="1"/>
    <col min="5121" max="5121" width="50.5703125" style="2" hidden="1" customWidth="1"/>
    <col min="5122" max="5122" width="20" style="2" hidden="1" customWidth="1"/>
    <col min="5123" max="5123" width="24.5703125" style="2" hidden="1" customWidth="1"/>
    <col min="5124" max="5124" width="24.42578125" style="2" hidden="1" customWidth="1"/>
    <col min="5125" max="5376" width="11.42578125" style="2" hidden="1" customWidth="1"/>
    <col min="5377" max="5377" width="50.5703125" style="2" hidden="1" customWidth="1"/>
    <col min="5378" max="5378" width="20" style="2" hidden="1" customWidth="1"/>
    <col min="5379" max="5379" width="24.5703125" style="2" hidden="1" customWidth="1"/>
    <col min="5380" max="5380" width="24.42578125" style="2" hidden="1" customWidth="1"/>
    <col min="5381" max="5632" width="11.42578125" style="2" hidden="1" customWidth="1"/>
    <col min="5633" max="5633" width="50.5703125" style="2" hidden="1" customWidth="1"/>
    <col min="5634" max="5634" width="20" style="2" hidden="1" customWidth="1"/>
    <col min="5635" max="5635" width="24.5703125" style="2" hidden="1" customWidth="1"/>
    <col min="5636" max="5636" width="24.42578125" style="2" hidden="1" customWidth="1"/>
    <col min="5637" max="5888" width="11.42578125" style="2" hidden="1" customWidth="1"/>
    <col min="5889" max="5889" width="50.5703125" style="2" hidden="1" customWidth="1"/>
    <col min="5890" max="5890" width="20" style="2" hidden="1" customWidth="1"/>
    <col min="5891" max="5891" width="24.5703125" style="2" hidden="1" customWidth="1"/>
    <col min="5892" max="5892" width="24.42578125" style="2" hidden="1" customWidth="1"/>
    <col min="5893" max="6144" width="11.42578125" style="2" hidden="1" customWidth="1"/>
    <col min="6145" max="6145" width="50.5703125" style="2" hidden="1" customWidth="1"/>
    <col min="6146" max="6146" width="20" style="2" hidden="1" customWidth="1"/>
    <col min="6147" max="6147" width="24.5703125" style="2" hidden="1" customWidth="1"/>
    <col min="6148" max="6148" width="24.42578125" style="2" hidden="1" customWidth="1"/>
    <col min="6149" max="6400" width="11.42578125" style="2" hidden="1" customWidth="1"/>
    <col min="6401" max="6401" width="50.5703125" style="2" hidden="1" customWidth="1"/>
    <col min="6402" max="6402" width="20" style="2" hidden="1" customWidth="1"/>
    <col min="6403" max="6403" width="24.5703125" style="2" hidden="1" customWidth="1"/>
    <col min="6404" max="6404" width="24.42578125" style="2" hidden="1" customWidth="1"/>
    <col min="6405" max="6656" width="11.42578125" style="2" hidden="1" customWidth="1"/>
    <col min="6657" max="6657" width="50.5703125" style="2" hidden="1" customWidth="1"/>
    <col min="6658" max="6658" width="20" style="2" hidden="1" customWidth="1"/>
    <col min="6659" max="6659" width="24.5703125" style="2" hidden="1" customWidth="1"/>
    <col min="6660" max="6660" width="24.42578125" style="2" hidden="1" customWidth="1"/>
    <col min="6661" max="6912" width="11.42578125" style="2" hidden="1" customWidth="1"/>
    <col min="6913" max="6913" width="50.5703125" style="2" hidden="1" customWidth="1"/>
    <col min="6914" max="6914" width="20" style="2" hidden="1" customWidth="1"/>
    <col min="6915" max="6915" width="24.5703125" style="2" hidden="1" customWidth="1"/>
    <col min="6916" max="6916" width="24.42578125" style="2" hidden="1" customWidth="1"/>
    <col min="6917" max="7168" width="11.42578125" style="2" hidden="1" customWidth="1"/>
    <col min="7169" max="7169" width="50.5703125" style="2" hidden="1" customWidth="1"/>
    <col min="7170" max="7170" width="20" style="2" hidden="1" customWidth="1"/>
    <col min="7171" max="7171" width="24.5703125" style="2" hidden="1" customWidth="1"/>
    <col min="7172" max="7172" width="24.42578125" style="2" hidden="1" customWidth="1"/>
    <col min="7173" max="7424" width="11.42578125" style="2" hidden="1" customWidth="1"/>
    <col min="7425" max="7425" width="50.5703125" style="2" hidden="1" customWidth="1"/>
    <col min="7426" max="7426" width="20" style="2" hidden="1" customWidth="1"/>
    <col min="7427" max="7427" width="24.5703125" style="2" hidden="1" customWidth="1"/>
    <col min="7428" max="7428" width="24.42578125" style="2" hidden="1" customWidth="1"/>
    <col min="7429" max="7680" width="11.42578125" style="2" hidden="1" customWidth="1"/>
    <col min="7681" max="7681" width="50.5703125" style="2" hidden="1" customWidth="1"/>
    <col min="7682" max="7682" width="20" style="2" hidden="1" customWidth="1"/>
    <col min="7683" max="7683" width="24.5703125" style="2" hidden="1" customWidth="1"/>
    <col min="7684" max="7684" width="24.42578125" style="2" hidden="1" customWidth="1"/>
    <col min="7685" max="7936" width="11.42578125" style="2" hidden="1" customWidth="1"/>
    <col min="7937" max="7937" width="50.5703125" style="2" hidden="1" customWidth="1"/>
    <col min="7938" max="7938" width="20" style="2" hidden="1" customWidth="1"/>
    <col min="7939" max="7939" width="24.5703125" style="2" hidden="1" customWidth="1"/>
    <col min="7940" max="7940" width="24.42578125" style="2" hidden="1" customWidth="1"/>
    <col min="7941" max="8192" width="11.42578125" style="2" hidden="1" customWidth="1"/>
    <col min="8193" max="8193" width="50.5703125" style="2" hidden="1" customWidth="1"/>
    <col min="8194" max="8194" width="20" style="2" hidden="1" customWidth="1"/>
    <col min="8195" max="8195" width="24.5703125" style="2" hidden="1" customWidth="1"/>
    <col min="8196" max="8196" width="24.42578125" style="2" hidden="1" customWidth="1"/>
    <col min="8197" max="8448" width="11.42578125" style="2" hidden="1" customWidth="1"/>
    <col min="8449" max="8449" width="50.5703125" style="2" hidden="1" customWidth="1"/>
    <col min="8450" max="8450" width="20" style="2" hidden="1" customWidth="1"/>
    <col min="8451" max="8451" width="24.5703125" style="2" hidden="1" customWidth="1"/>
    <col min="8452" max="8452" width="24.42578125" style="2" hidden="1" customWidth="1"/>
    <col min="8453" max="8704" width="11.42578125" style="2" hidden="1" customWidth="1"/>
    <col min="8705" max="8705" width="50.5703125" style="2" hidden="1" customWidth="1"/>
    <col min="8706" max="8706" width="20" style="2" hidden="1" customWidth="1"/>
    <col min="8707" max="8707" width="24.5703125" style="2" hidden="1" customWidth="1"/>
    <col min="8708" max="8708" width="24.42578125" style="2" hidden="1" customWidth="1"/>
    <col min="8709" max="8960" width="11.42578125" style="2" hidden="1" customWidth="1"/>
    <col min="8961" max="8961" width="50.5703125" style="2" hidden="1" customWidth="1"/>
    <col min="8962" max="8962" width="20" style="2" hidden="1" customWidth="1"/>
    <col min="8963" max="8963" width="24.5703125" style="2" hidden="1" customWidth="1"/>
    <col min="8964" max="8964" width="24.42578125" style="2" hidden="1" customWidth="1"/>
    <col min="8965" max="9216" width="11.42578125" style="2" hidden="1" customWidth="1"/>
    <col min="9217" max="9217" width="50.5703125" style="2" hidden="1" customWidth="1"/>
    <col min="9218" max="9218" width="20" style="2" hidden="1" customWidth="1"/>
    <col min="9219" max="9219" width="24.5703125" style="2" hidden="1" customWidth="1"/>
    <col min="9220" max="9220" width="24.42578125" style="2" hidden="1" customWidth="1"/>
    <col min="9221" max="9472" width="11.42578125" style="2" hidden="1" customWidth="1"/>
    <col min="9473" max="9473" width="50.5703125" style="2" hidden="1" customWidth="1"/>
    <col min="9474" max="9474" width="20" style="2" hidden="1" customWidth="1"/>
    <col min="9475" max="9475" width="24.5703125" style="2" hidden="1" customWidth="1"/>
    <col min="9476" max="9476" width="24.42578125" style="2" hidden="1" customWidth="1"/>
    <col min="9477" max="9728" width="11.42578125" style="2" hidden="1" customWidth="1"/>
    <col min="9729" max="9729" width="50.5703125" style="2" hidden="1" customWidth="1"/>
    <col min="9730" max="9730" width="20" style="2" hidden="1" customWidth="1"/>
    <col min="9731" max="9731" width="24.5703125" style="2" hidden="1" customWidth="1"/>
    <col min="9732" max="9732" width="24.42578125" style="2" hidden="1" customWidth="1"/>
    <col min="9733" max="9984" width="11.42578125" style="2" hidden="1" customWidth="1"/>
    <col min="9985" max="9985" width="50.5703125" style="2" hidden="1" customWidth="1"/>
    <col min="9986" max="9986" width="20" style="2" hidden="1" customWidth="1"/>
    <col min="9987" max="9987" width="24.5703125" style="2" hidden="1" customWidth="1"/>
    <col min="9988" max="9988" width="24.42578125" style="2" hidden="1" customWidth="1"/>
    <col min="9989" max="10240" width="11.42578125" style="2" hidden="1" customWidth="1"/>
    <col min="10241" max="10241" width="50.5703125" style="2" hidden="1" customWidth="1"/>
    <col min="10242" max="10242" width="20" style="2" hidden="1" customWidth="1"/>
    <col min="10243" max="10243" width="24.5703125" style="2" hidden="1" customWidth="1"/>
    <col min="10244" max="10244" width="24.42578125" style="2" hidden="1" customWidth="1"/>
    <col min="10245" max="10496" width="11.42578125" style="2" hidden="1" customWidth="1"/>
    <col min="10497" max="10497" width="50.5703125" style="2" hidden="1" customWidth="1"/>
    <col min="10498" max="10498" width="20" style="2" hidden="1" customWidth="1"/>
    <col min="10499" max="10499" width="24.5703125" style="2" hidden="1" customWidth="1"/>
    <col min="10500" max="10500" width="24.42578125" style="2" hidden="1" customWidth="1"/>
    <col min="10501" max="10752" width="11.42578125" style="2" hidden="1" customWidth="1"/>
    <col min="10753" max="10753" width="50.5703125" style="2" hidden="1" customWidth="1"/>
    <col min="10754" max="10754" width="20" style="2" hidden="1" customWidth="1"/>
    <col min="10755" max="10755" width="24.5703125" style="2" hidden="1" customWidth="1"/>
    <col min="10756" max="10756" width="24.42578125" style="2" hidden="1" customWidth="1"/>
    <col min="10757" max="11008" width="11.42578125" style="2" hidden="1" customWidth="1"/>
    <col min="11009" max="11009" width="50.5703125" style="2" hidden="1" customWidth="1"/>
    <col min="11010" max="11010" width="20" style="2" hidden="1" customWidth="1"/>
    <col min="11011" max="11011" width="24.5703125" style="2" hidden="1" customWidth="1"/>
    <col min="11012" max="11012" width="24.42578125" style="2" hidden="1" customWidth="1"/>
    <col min="11013" max="11264" width="11.42578125" style="2" hidden="1" customWidth="1"/>
    <col min="11265" max="11265" width="50.5703125" style="2" hidden="1" customWidth="1"/>
    <col min="11266" max="11266" width="20" style="2" hidden="1" customWidth="1"/>
    <col min="11267" max="11267" width="24.5703125" style="2" hidden="1" customWidth="1"/>
    <col min="11268" max="11268" width="24.42578125" style="2" hidden="1" customWidth="1"/>
    <col min="11269" max="11520" width="11.42578125" style="2" hidden="1" customWidth="1"/>
    <col min="11521" max="11521" width="50.5703125" style="2" hidden="1" customWidth="1"/>
    <col min="11522" max="11522" width="20" style="2" hidden="1" customWidth="1"/>
    <col min="11523" max="11523" width="24.5703125" style="2" hidden="1" customWidth="1"/>
    <col min="11524" max="11524" width="24.42578125" style="2" hidden="1" customWidth="1"/>
    <col min="11525" max="11776" width="11.42578125" style="2" hidden="1" customWidth="1"/>
    <col min="11777" max="11777" width="50.5703125" style="2" hidden="1" customWidth="1"/>
    <col min="11778" max="11778" width="20" style="2" hidden="1" customWidth="1"/>
    <col min="11779" max="11779" width="24.5703125" style="2" hidden="1" customWidth="1"/>
    <col min="11780" max="11780" width="24.42578125" style="2" hidden="1" customWidth="1"/>
    <col min="11781" max="12032" width="11.42578125" style="2" hidden="1" customWidth="1"/>
    <col min="12033" max="12033" width="50.5703125" style="2" hidden="1" customWidth="1"/>
    <col min="12034" max="12034" width="20" style="2" hidden="1" customWidth="1"/>
    <col min="12035" max="12035" width="24.5703125" style="2" hidden="1" customWidth="1"/>
    <col min="12036" max="12036" width="24.42578125" style="2" hidden="1" customWidth="1"/>
    <col min="12037" max="12288" width="11.42578125" style="2" hidden="1" customWidth="1"/>
    <col min="12289" max="12289" width="50.5703125" style="2" hidden="1" customWidth="1"/>
    <col min="12290" max="12290" width="20" style="2" hidden="1" customWidth="1"/>
    <col min="12291" max="12291" width="24.5703125" style="2" hidden="1" customWidth="1"/>
    <col min="12292" max="12292" width="24.42578125" style="2" hidden="1" customWidth="1"/>
    <col min="12293" max="12544" width="11.42578125" style="2" hidden="1" customWidth="1"/>
    <col min="12545" max="12545" width="50.5703125" style="2" hidden="1" customWidth="1"/>
    <col min="12546" max="12546" width="20" style="2" hidden="1" customWidth="1"/>
    <col min="12547" max="12547" width="24.5703125" style="2" hidden="1" customWidth="1"/>
    <col min="12548" max="12548" width="24.42578125" style="2" hidden="1" customWidth="1"/>
    <col min="12549" max="12800" width="11.42578125" style="2" hidden="1" customWidth="1"/>
    <col min="12801" max="12801" width="50.5703125" style="2" hidden="1" customWidth="1"/>
    <col min="12802" max="12802" width="20" style="2" hidden="1" customWidth="1"/>
    <col min="12803" max="12803" width="24.5703125" style="2" hidden="1" customWidth="1"/>
    <col min="12804" max="12804" width="24.42578125" style="2" hidden="1" customWidth="1"/>
    <col min="12805" max="13056" width="11.42578125" style="2" hidden="1" customWidth="1"/>
    <col min="13057" max="13057" width="50.5703125" style="2" hidden="1" customWidth="1"/>
    <col min="13058" max="13058" width="20" style="2" hidden="1" customWidth="1"/>
    <col min="13059" max="13059" width="24.5703125" style="2" hidden="1" customWidth="1"/>
    <col min="13060" max="13060" width="24.42578125" style="2" hidden="1" customWidth="1"/>
    <col min="13061" max="13312" width="11.42578125" style="2" hidden="1" customWidth="1"/>
    <col min="13313" max="13313" width="50.5703125" style="2" hidden="1" customWidth="1"/>
    <col min="13314" max="13314" width="20" style="2" hidden="1" customWidth="1"/>
    <col min="13315" max="13315" width="24.5703125" style="2" hidden="1" customWidth="1"/>
    <col min="13316" max="13316" width="24.42578125" style="2" hidden="1" customWidth="1"/>
    <col min="13317" max="13568" width="11.42578125" style="2" hidden="1" customWidth="1"/>
    <col min="13569" max="13569" width="50.5703125" style="2" hidden="1" customWidth="1"/>
    <col min="13570" max="13570" width="20" style="2" hidden="1" customWidth="1"/>
    <col min="13571" max="13571" width="24.5703125" style="2" hidden="1" customWidth="1"/>
    <col min="13572" max="13572" width="24.42578125" style="2" hidden="1" customWidth="1"/>
    <col min="13573" max="13824" width="11.42578125" style="2" hidden="1" customWidth="1"/>
    <col min="13825" max="13825" width="50.5703125" style="2" hidden="1" customWidth="1"/>
    <col min="13826" max="13826" width="20" style="2" hidden="1" customWidth="1"/>
    <col min="13827" max="13827" width="24.5703125" style="2" hidden="1" customWidth="1"/>
    <col min="13828" max="13828" width="24.42578125" style="2" hidden="1" customWidth="1"/>
    <col min="13829" max="14080" width="11.42578125" style="2" hidden="1" customWidth="1"/>
    <col min="14081" max="14081" width="50.5703125" style="2" hidden="1" customWidth="1"/>
    <col min="14082" max="14082" width="20" style="2" hidden="1" customWidth="1"/>
    <col min="14083" max="14083" width="24.5703125" style="2" hidden="1" customWidth="1"/>
    <col min="14084" max="14084" width="24.42578125" style="2" hidden="1" customWidth="1"/>
    <col min="14085" max="14336" width="11.42578125" style="2" hidden="1" customWidth="1"/>
    <col min="14337" max="14337" width="50.5703125" style="2" hidden="1" customWidth="1"/>
    <col min="14338" max="14338" width="20" style="2" hidden="1" customWidth="1"/>
    <col min="14339" max="14339" width="24.5703125" style="2" hidden="1" customWidth="1"/>
    <col min="14340" max="14340" width="24.42578125" style="2" hidden="1" customWidth="1"/>
    <col min="14341" max="14592" width="11.42578125" style="2" hidden="1" customWidth="1"/>
    <col min="14593" max="14593" width="50.5703125" style="2" hidden="1" customWidth="1"/>
    <col min="14594" max="14594" width="20" style="2" hidden="1" customWidth="1"/>
    <col min="14595" max="14595" width="24.5703125" style="2" hidden="1" customWidth="1"/>
    <col min="14596" max="14596" width="24.42578125" style="2" hidden="1" customWidth="1"/>
    <col min="14597" max="14848" width="11.42578125" style="2" hidden="1" customWidth="1"/>
    <col min="14849" max="14849" width="50.5703125" style="2" hidden="1" customWidth="1"/>
    <col min="14850" max="14850" width="20" style="2" hidden="1" customWidth="1"/>
    <col min="14851" max="14851" width="24.5703125" style="2" hidden="1" customWidth="1"/>
    <col min="14852" max="14852" width="24.42578125" style="2" hidden="1" customWidth="1"/>
    <col min="14853" max="15104" width="11.42578125" style="2" hidden="1" customWidth="1"/>
    <col min="15105" max="15105" width="50.5703125" style="2" hidden="1" customWidth="1"/>
    <col min="15106" max="15106" width="20" style="2" hidden="1" customWidth="1"/>
    <col min="15107" max="15107" width="24.5703125" style="2" hidden="1" customWidth="1"/>
    <col min="15108" max="15108" width="24.42578125" style="2" hidden="1" customWidth="1"/>
    <col min="15109" max="15360" width="11.42578125" style="2" hidden="1" customWidth="1"/>
    <col min="15361" max="15361" width="50.5703125" style="2" hidden="1" customWidth="1"/>
    <col min="15362" max="15362" width="20" style="2" hidden="1" customWidth="1"/>
    <col min="15363" max="15363" width="24.5703125" style="2" hidden="1" customWidth="1"/>
    <col min="15364" max="15364" width="24.42578125" style="2" hidden="1" customWidth="1"/>
    <col min="15365" max="15616" width="11.42578125" style="2" hidden="1" customWidth="1"/>
    <col min="15617" max="15617" width="50.5703125" style="2" hidden="1" customWidth="1"/>
    <col min="15618" max="15618" width="20" style="2" hidden="1" customWidth="1"/>
    <col min="15619" max="15619" width="24.5703125" style="2" hidden="1" customWidth="1"/>
    <col min="15620" max="15620" width="24.42578125" style="2" hidden="1" customWidth="1"/>
    <col min="15621" max="15872" width="11.42578125" style="2" hidden="1" customWidth="1"/>
    <col min="15873" max="15873" width="50.5703125" style="2" hidden="1" customWidth="1"/>
    <col min="15874" max="15874" width="20" style="2" hidden="1" customWidth="1"/>
    <col min="15875" max="15875" width="24.5703125" style="2" hidden="1" customWidth="1"/>
    <col min="15876" max="15876" width="24.42578125" style="2" hidden="1" customWidth="1"/>
    <col min="15877" max="16128" width="11.42578125" style="2" hidden="1" customWidth="1"/>
    <col min="16129" max="16129" width="50.5703125" style="2" hidden="1" customWidth="1"/>
    <col min="16130" max="16130" width="20" style="2" hidden="1" customWidth="1"/>
    <col min="16131" max="16131" width="24.5703125" style="2" hidden="1" customWidth="1"/>
    <col min="16132" max="16132" width="24.42578125" style="2" hidden="1" customWidth="1"/>
    <col min="16133" max="16384" width="11.42578125" style="2" hidden="1" customWidth="1"/>
  </cols>
  <sheetData>
    <row r="1" spans="1:4">
      <c r="A1" s="25"/>
      <c r="B1" s="26"/>
      <c r="C1" s="27"/>
      <c r="D1" s="28"/>
    </row>
    <row r="2" spans="1:4">
      <c r="A2" s="29"/>
      <c r="B2" s="1"/>
      <c r="C2" s="21"/>
      <c r="D2" s="30"/>
    </row>
    <row r="3" spans="1:4">
      <c r="A3" s="31" t="s">
        <v>110</v>
      </c>
      <c r="B3" s="1"/>
      <c r="C3" s="32" t="str">
        <f>Forside!H10</f>
        <v>31. DESEMBER 2025</v>
      </c>
      <c r="D3" s="30"/>
    </row>
    <row r="4" spans="1:4">
      <c r="A4" s="31"/>
      <c r="B4" s="1"/>
      <c r="C4" s="21"/>
      <c r="D4" s="30"/>
    </row>
    <row r="5" spans="1:4">
      <c r="A5" s="29"/>
      <c r="B5" s="1"/>
      <c r="C5" s="21"/>
      <c r="D5" s="30"/>
    </row>
    <row r="6" spans="1:4" ht="13.5" thickBot="1">
      <c r="A6" s="29"/>
      <c r="B6" s="1"/>
      <c r="C6" s="21"/>
      <c r="D6" s="30"/>
    </row>
    <row r="7" spans="1:4" ht="14.25" thickTop="1" thickBot="1">
      <c r="A7" s="31" t="s">
        <v>111</v>
      </c>
      <c r="B7" s="1"/>
      <c r="C7" s="19">
        <f>Resultat1_og_Resultat_2!C16+Resultat1_og_Resultat_2!C27+Resultat3!D68</f>
        <v>0</v>
      </c>
      <c r="D7" s="30"/>
    </row>
    <row r="8" spans="1:4" ht="13.5" thickTop="1">
      <c r="A8" s="31"/>
      <c r="B8" s="1"/>
      <c r="C8" s="18"/>
      <c r="D8" s="30"/>
    </row>
    <row r="9" spans="1:4" ht="13.5" thickBot="1">
      <c r="A9" s="31"/>
      <c r="B9" s="1"/>
      <c r="C9" s="18"/>
      <c r="D9" s="30"/>
    </row>
    <row r="10" spans="1:4" ht="14.25" thickTop="1" thickBot="1">
      <c r="A10" s="31" t="s">
        <v>112</v>
      </c>
      <c r="B10" s="1"/>
      <c r="C10" s="19">
        <f>Kapital!C38</f>
        <v>0</v>
      </c>
      <c r="D10" s="30"/>
    </row>
    <row r="11" spans="1:4" ht="13.5" thickTop="1">
      <c r="A11" s="31"/>
      <c r="B11" s="1"/>
      <c r="C11" s="18"/>
      <c r="D11" s="30"/>
    </row>
    <row r="12" spans="1:4" ht="13.5" thickBot="1">
      <c r="A12" s="31"/>
      <c r="B12" s="1"/>
      <c r="C12" s="18"/>
      <c r="D12" s="30"/>
    </row>
    <row r="13" spans="1:4" ht="14.25" thickTop="1" thickBot="1">
      <c r="A13" s="31" t="s">
        <v>113</v>
      </c>
      <c r="B13" s="1"/>
      <c r="C13" s="33" t="e">
        <f>C10/C7</f>
        <v>#DIV/0!</v>
      </c>
      <c r="D13" s="30"/>
    </row>
    <row r="14" spans="1:4" ht="13.5" thickTop="1">
      <c r="A14" s="29"/>
      <c r="B14" s="1"/>
      <c r="C14" s="21"/>
      <c r="D14" s="30"/>
    </row>
    <row r="15" spans="1:4">
      <c r="A15" s="29"/>
      <c r="B15" s="1"/>
      <c r="C15" s="21"/>
      <c r="D15" s="30"/>
    </row>
    <row r="16" spans="1:4">
      <c r="A16" s="29"/>
      <c r="B16" s="1"/>
      <c r="C16" s="21"/>
      <c r="D16" s="30"/>
    </row>
    <row r="17" spans="1:4">
      <c r="A17" s="29"/>
      <c r="B17" s="1"/>
      <c r="C17" s="21"/>
      <c r="D17" s="30"/>
    </row>
    <row r="18" spans="1:4">
      <c r="A18" s="29"/>
      <c r="B18" s="1"/>
      <c r="C18" s="21"/>
      <c r="D18" s="30"/>
    </row>
    <row r="19" spans="1:4">
      <c r="A19" s="34"/>
      <c r="B19" s="35"/>
      <c r="C19" s="36"/>
      <c r="D19" s="37"/>
    </row>
  </sheetData>
  <sheetProtection algorithmName="SHA-512" hashValue="pUZCpS3Gy3ncLZR/LUi9Del6P1/ff9qM7Xn1pw4yTF3ve8AwVcVxq0LWESw2LCeIA8IEIdBG70zsR+ju3UN3yg==" saltValue="bpekv5lzlMSieO/dKaIaKw==" spinCount="100000" sheet="1" objects="1" scenarios="1"/>
  <pageMargins left="0.75000000000000011" right="0.75000000000000011" top="1" bottom="1" header="0.5" footer="0.5"/>
  <pageSetup paperSize="0" fitToWidth="0" fitToHeight="0" orientation="landscape" r:id="rId1"/>
  <headerFooter alignWithMargins="0">
    <oddHeader>&amp;LFINANSTILSYNET&amp;Rv.1301</oddHeader>
    <oddFooter>&amp;COppsummering</oddFooter>
  </headerFooter>
  <ignoredErrors>
    <ignoredError sqref="C13" evalError="1"/>
  </ignoredErrors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2</vt:i4>
      </vt:variant>
    </vt:vector>
  </HeadingPairs>
  <TitlesOfParts>
    <vt:vector size="7" baseType="lpstr">
      <vt:lpstr>Forside</vt:lpstr>
      <vt:lpstr>Resultat1_og_Resultat_2</vt:lpstr>
      <vt:lpstr>Resultat3</vt:lpstr>
      <vt:lpstr>Kapital</vt:lpstr>
      <vt:lpstr>Oppsummering</vt:lpstr>
      <vt:lpstr>Forside!Utskriftsområde</vt:lpstr>
      <vt:lpstr>Kapital!Utskriftsområde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Campos Da Cruz</dc:creator>
  <cp:lastModifiedBy>Ivone Campos Da Cruz</cp:lastModifiedBy>
  <dcterms:created xsi:type="dcterms:W3CDTF">2020-01-14T09:57:15Z</dcterms:created>
  <dcterms:modified xsi:type="dcterms:W3CDTF">2025-11-21T15:53:04Z</dcterms:modified>
</cp:coreProperties>
</file>